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29"/>
  <workbookPr/>
  <mc:AlternateContent xmlns:mc="http://schemas.openxmlformats.org/markup-compatibility/2006">
    <mc:Choice Requires="x15">
      <x15ac:absPath xmlns:x15ac="http://schemas.microsoft.com/office/spreadsheetml/2010/11/ac" url="E:\práce\2016\OV - JIH\rozpočty\nový jubilejní\poslední\"/>
    </mc:Choice>
  </mc:AlternateContent>
  <bookViews>
    <workbookView xWindow="0" yWindow="0" windowWidth="15360" windowHeight="9396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Rekapitulace!$G$16</definedName>
    <definedName name="Dodavka0">Položky!#REF!</definedName>
    <definedName name="HSV">Rekapitulace!$E$16</definedName>
    <definedName name="HSV0">Položky!#REF!</definedName>
    <definedName name="HZS">Rekapitulace!$I$16</definedName>
    <definedName name="HZS0">Položky!#REF!</definedName>
    <definedName name="JKSO">'Krycí list'!$G$2</definedName>
    <definedName name="MJ">'Krycí list'!$G$5</definedName>
    <definedName name="Mont">Rekapitulace!$H$16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Položky!$A$1:$G$116</definedName>
    <definedName name="_xlnm.Print_Area" localSheetId="1">Rekapitulace!$A$1:$I$24</definedName>
    <definedName name="PocetMJ">'Krycí list'!$G$6</definedName>
    <definedName name="Poznamka">'Krycí list'!$B$37</definedName>
    <definedName name="Projektant">'Krycí list'!$C$8</definedName>
    <definedName name="PSV">Rekapitulace!$F$16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Rekapitulace!$H$23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D16" i="1" l="1"/>
  <c r="D15" i="1"/>
  <c r="BE115" i="3"/>
  <c r="BD115" i="3"/>
  <c r="BC115" i="3"/>
  <c r="BB115" i="3"/>
  <c r="G115" i="3"/>
  <c r="BA115" i="3" s="1"/>
  <c r="BE114" i="3"/>
  <c r="BD114" i="3"/>
  <c r="BC114" i="3"/>
  <c r="BB114" i="3"/>
  <c r="G114" i="3"/>
  <c r="BA114" i="3" s="1"/>
  <c r="BE113" i="3"/>
  <c r="BD113" i="3"/>
  <c r="BC113" i="3"/>
  <c r="BB113" i="3"/>
  <c r="BB116" i="3" s="1"/>
  <c r="F15" i="2" s="1"/>
  <c r="G113" i="3"/>
  <c r="BA113" i="3" s="1"/>
  <c r="BE112" i="3"/>
  <c r="BD112" i="3"/>
  <c r="BD116" i="3" s="1"/>
  <c r="H15" i="2" s="1"/>
  <c r="BC112" i="3"/>
  <c r="BB112" i="3"/>
  <c r="G112" i="3"/>
  <c r="G116" i="3" s="1"/>
  <c r="BE111" i="3"/>
  <c r="BD111" i="3"/>
  <c r="BC111" i="3"/>
  <c r="BB111" i="3"/>
  <c r="BA111" i="3"/>
  <c r="G111" i="3"/>
  <c r="B15" i="2"/>
  <c r="A15" i="2"/>
  <c r="BE116" i="3"/>
  <c r="I15" i="2" s="1"/>
  <c r="C116" i="3"/>
  <c r="BE108" i="3"/>
  <c r="BE109" i="3" s="1"/>
  <c r="I14" i="2" s="1"/>
  <c r="BD108" i="3"/>
  <c r="BD109" i="3" s="1"/>
  <c r="H14" i="2" s="1"/>
  <c r="BC108" i="3"/>
  <c r="BB108" i="3"/>
  <c r="BB109" i="3" s="1"/>
  <c r="F14" i="2" s="1"/>
  <c r="G108" i="3"/>
  <c r="BA108" i="3" s="1"/>
  <c r="BA109" i="3" s="1"/>
  <c r="E14" i="2" s="1"/>
  <c r="B14" i="2"/>
  <c r="A14" i="2"/>
  <c r="BC109" i="3"/>
  <c r="G14" i="2" s="1"/>
  <c r="C109" i="3"/>
  <c r="BE104" i="3"/>
  <c r="BD104" i="3"/>
  <c r="BC104" i="3"/>
  <c r="BB104" i="3"/>
  <c r="G104" i="3"/>
  <c r="BA104" i="3" s="1"/>
  <c r="BE102" i="3"/>
  <c r="BD102" i="3"/>
  <c r="BC102" i="3"/>
  <c r="BC106" i="3" s="1"/>
  <c r="G13" i="2" s="1"/>
  <c r="BB102" i="3"/>
  <c r="G102" i="3"/>
  <c r="BA102" i="3" s="1"/>
  <c r="BE100" i="3"/>
  <c r="BE106" i="3" s="1"/>
  <c r="I13" i="2" s="1"/>
  <c r="BD100" i="3"/>
  <c r="BC100" i="3"/>
  <c r="BB100" i="3"/>
  <c r="G100" i="3"/>
  <c r="BA100" i="3" s="1"/>
  <c r="BA106" i="3" s="1"/>
  <c r="E13" i="2" s="1"/>
  <c r="B13" i="2"/>
  <c r="A13" i="2"/>
  <c r="C106" i="3"/>
  <c r="BE96" i="3"/>
  <c r="BD96" i="3"/>
  <c r="BC96" i="3"/>
  <c r="BB96" i="3"/>
  <c r="G96" i="3"/>
  <c r="BA96" i="3" s="1"/>
  <c r="BE94" i="3"/>
  <c r="BD94" i="3"/>
  <c r="BC94" i="3"/>
  <c r="BB94" i="3"/>
  <c r="G94" i="3"/>
  <c r="BA94" i="3" s="1"/>
  <c r="BE92" i="3"/>
  <c r="BD92" i="3"/>
  <c r="BC92" i="3"/>
  <c r="BB92" i="3"/>
  <c r="G92" i="3"/>
  <c r="BA92" i="3" s="1"/>
  <c r="BE88" i="3"/>
  <c r="BD88" i="3"/>
  <c r="BC88" i="3"/>
  <c r="BB88" i="3"/>
  <c r="G88" i="3"/>
  <c r="BA88" i="3" s="1"/>
  <c r="BE86" i="3"/>
  <c r="BD86" i="3"/>
  <c r="BC86" i="3"/>
  <c r="BB86" i="3"/>
  <c r="G86" i="3"/>
  <c r="BA86" i="3" s="1"/>
  <c r="BE84" i="3"/>
  <c r="BD84" i="3"/>
  <c r="BC84" i="3"/>
  <c r="BB84" i="3"/>
  <c r="G84" i="3"/>
  <c r="BA84" i="3" s="1"/>
  <c r="BE82" i="3"/>
  <c r="BD82" i="3"/>
  <c r="BC82" i="3"/>
  <c r="BB82" i="3"/>
  <c r="G82" i="3"/>
  <c r="BA82" i="3" s="1"/>
  <c r="B12" i="2"/>
  <c r="A12" i="2"/>
  <c r="BC98" i="3"/>
  <c r="G12" i="2" s="1"/>
  <c r="C98" i="3"/>
  <c r="BD78" i="3"/>
  <c r="BD80" i="3" s="1"/>
  <c r="H11" i="2" s="1"/>
  <c r="BC78" i="3"/>
  <c r="BB78" i="3"/>
  <c r="BB80" i="3" s="1"/>
  <c r="F11" i="2" s="1"/>
  <c r="BA78" i="3"/>
  <c r="BA80" i="3" s="1"/>
  <c r="E11" i="2" s="1"/>
  <c r="G78" i="3"/>
  <c r="BE78" i="3" s="1"/>
  <c r="BE80" i="3" s="1"/>
  <c r="I11" i="2" s="1"/>
  <c r="B11" i="2"/>
  <c r="A11" i="2"/>
  <c r="BC80" i="3"/>
  <c r="G11" i="2" s="1"/>
  <c r="C80" i="3"/>
  <c r="BE74" i="3"/>
  <c r="BD74" i="3"/>
  <c r="BC74" i="3"/>
  <c r="BB74" i="3"/>
  <c r="G74" i="3"/>
  <c r="BA74" i="3" s="1"/>
  <c r="BE72" i="3"/>
  <c r="BD72" i="3"/>
  <c r="BC72" i="3"/>
  <c r="BB72" i="3"/>
  <c r="G72" i="3"/>
  <c r="BA72" i="3" s="1"/>
  <c r="BE70" i="3"/>
  <c r="BD70" i="3"/>
  <c r="BC70" i="3"/>
  <c r="BB70" i="3"/>
  <c r="G70" i="3"/>
  <c r="BA70" i="3" s="1"/>
  <c r="BE68" i="3"/>
  <c r="BD68" i="3"/>
  <c r="BC68" i="3"/>
  <c r="BB68" i="3"/>
  <c r="G68" i="3"/>
  <c r="BA68" i="3" s="1"/>
  <c r="B10" i="2"/>
  <c r="A10" i="2"/>
  <c r="BD76" i="3"/>
  <c r="H10" i="2" s="1"/>
  <c r="C76" i="3"/>
  <c r="BE64" i="3"/>
  <c r="BD64" i="3"/>
  <c r="BC64" i="3"/>
  <c r="BB64" i="3"/>
  <c r="BB66" i="3" s="1"/>
  <c r="F9" i="2" s="1"/>
  <c r="G64" i="3"/>
  <c r="BA64" i="3" s="1"/>
  <c r="BE62" i="3"/>
  <c r="BD62" i="3"/>
  <c r="BC62" i="3"/>
  <c r="BC66" i="3" s="1"/>
  <c r="G9" i="2" s="1"/>
  <c r="BB62" i="3"/>
  <c r="G62" i="3"/>
  <c r="BA62" i="3" s="1"/>
  <c r="B9" i="2"/>
  <c r="A9" i="2"/>
  <c r="BE66" i="3"/>
  <c r="I9" i="2" s="1"/>
  <c r="BD66" i="3"/>
  <c r="H9" i="2" s="1"/>
  <c r="C66" i="3"/>
  <c r="BE58" i="3"/>
  <c r="BD58" i="3"/>
  <c r="BC58" i="3"/>
  <c r="BB58" i="3"/>
  <c r="G58" i="3"/>
  <c r="BA58" i="3" s="1"/>
  <c r="BE56" i="3"/>
  <c r="BD56" i="3"/>
  <c r="BC56" i="3"/>
  <c r="BB56" i="3"/>
  <c r="G56" i="3"/>
  <c r="BA56" i="3" s="1"/>
  <c r="BE54" i="3"/>
  <c r="BD54" i="3"/>
  <c r="BC54" i="3"/>
  <c r="BB54" i="3"/>
  <c r="G54" i="3"/>
  <c r="BA54" i="3" s="1"/>
  <c r="BE52" i="3"/>
  <c r="BD52" i="3"/>
  <c r="BC52" i="3"/>
  <c r="BB52" i="3"/>
  <c r="G52" i="3"/>
  <c r="BA52" i="3" s="1"/>
  <c r="BE50" i="3"/>
  <c r="BD50" i="3"/>
  <c r="BC50" i="3"/>
  <c r="BB50" i="3"/>
  <c r="G50" i="3"/>
  <c r="BA50" i="3" s="1"/>
  <c r="BE48" i="3"/>
  <c r="BD48" i="3"/>
  <c r="BC48" i="3"/>
  <c r="BB48" i="3"/>
  <c r="G48" i="3"/>
  <c r="BA48" i="3" s="1"/>
  <c r="BE46" i="3"/>
  <c r="BD46" i="3"/>
  <c r="BC46" i="3"/>
  <c r="BB46" i="3"/>
  <c r="G46" i="3"/>
  <c r="BA46" i="3" s="1"/>
  <c r="BE44" i="3"/>
  <c r="BD44" i="3"/>
  <c r="BD60" i="3" s="1"/>
  <c r="H8" i="2" s="1"/>
  <c r="BC44" i="3"/>
  <c r="BB44" i="3"/>
  <c r="G44" i="3"/>
  <c r="BA44" i="3" s="1"/>
  <c r="BA60" i="3" s="1"/>
  <c r="E8" i="2" s="1"/>
  <c r="B8" i="2"/>
  <c r="A8" i="2"/>
  <c r="C60" i="3"/>
  <c r="BE40" i="3"/>
  <c r="BD40" i="3"/>
  <c r="BC40" i="3"/>
  <c r="BB40" i="3"/>
  <c r="G40" i="3"/>
  <c r="BA40" i="3" s="1"/>
  <c r="BE37" i="3"/>
  <c r="BD37" i="3"/>
  <c r="BC37" i="3"/>
  <c r="BB37" i="3"/>
  <c r="G37" i="3"/>
  <c r="BA37" i="3" s="1"/>
  <c r="BE35" i="3"/>
  <c r="BD35" i="3"/>
  <c r="BC35" i="3"/>
  <c r="BB35" i="3"/>
  <c r="G35" i="3"/>
  <c r="BA35" i="3" s="1"/>
  <c r="BE33" i="3"/>
  <c r="BD33" i="3"/>
  <c r="BC33" i="3"/>
  <c r="BB33" i="3"/>
  <c r="G33" i="3"/>
  <c r="BA33" i="3" s="1"/>
  <c r="BE31" i="3"/>
  <c r="BD31" i="3"/>
  <c r="BC31" i="3"/>
  <c r="BB31" i="3"/>
  <c r="BA31" i="3"/>
  <c r="G31" i="3"/>
  <c r="BE28" i="3"/>
  <c r="BD28" i="3"/>
  <c r="BC28" i="3"/>
  <c r="BB28" i="3"/>
  <c r="G28" i="3"/>
  <c r="BA28" i="3" s="1"/>
  <c r="BE26" i="3"/>
  <c r="BD26" i="3"/>
  <c r="BD42" i="3" s="1"/>
  <c r="H7" i="2" s="1"/>
  <c r="BC26" i="3"/>
  <c r="BB26" i="3"/>
  <c r="G26" i="3"/>
  <c r="BA26" i="3" s="1"/>
  <c r="BE24" i="3"/>
  <c r="BD24" i="3"/>
  <c r="BC24" i="3"/>
  <c r="BB24" i="3"/>
  <c r="G24" i="3"/>
  <c r="BA24" i="3" s="1"/>
  <c r="BE20" i="3"/>
  <c r="BD20" i="3"/>
  <c r="BC20" i="3"/>
  <c r="BB20" i="3"/>
  <c r="G20" i="3"/>
  <c r="BA20" i="3" s="1"/>
  <c r="BE18" i="3"/>
  <c r="BD18" i="3"/>
  <c r="BC18" i="3"/>
  <c r="BB18" i="3"/>
  <c r="G18" i="3"/>
  <c r="BA18" i="3" s="1"/>
  <c r="BE16" i="3"/>
  <c r="BD16" i="3"/>
  <c r="BC16" i="3"/>
  <c r="BB16" i="3"/>
  <c r="G16" i="3"/>
  <c r="BA16" i="3" s="1"/>
  <c r="BE14" i="3"/>
  <c r="BD14" i="3"/>
  <c r="BC14" i="3"/>
  <c r="BB14" i="3"/>
  <c r="G14" i="3"/>
  <c r="BA14" i="3" s="1"/>
  <c r="BE12" i="3"/>
  <c r="BD12" i="3"/>
  <c r="BC12" i="3"/>
  <c r="BB12" i="3"/>
  <c r="G12" i="3"/>
  <c r="BA12" i="3" s="1"/>
  <c r="BE10" i="3"/>
  <c r="BD10" i="3"/>
  <c r="BC10" i="3"/>
  <c r="BB10" i="3"/>
  <c r="BB42" i="3" s="1"/>
  <c r="F7" i="2" s="1"/>
  <c r="G10" i="3"/>
  <c r="BA10" i="3" s="1"/>
  <c r="BE8" i="3"/>
  <c r="BD8" i="3"/>
  <c r="BC8" i="3"/>
  <c r="BB8" i="3"/>
  <c r="G8" i="3"/>
  <c r="BA8" i="3" s="1"/>
  <c r="B7" i="2"/>
  <c r="A7" i="2"/>
  <c r="C42" i="3"/>
  <c r="E4" i="3"/>
  <c r="C4" i="3"/>
  <c r="F3" i="3"/>
  <c r="C2" i="2"/>
  <c r="C33" i="1"/>
  <c r="F33" i="1" s="1"/>
  <c r="C31" i="1"/>
  <c r="C9" i="1"/>
  <c r="G7" i="1"/>
  <c r="C2" i="1"/>
  <c r="BA66" i="3" l="1"/>
  <c r="E9" i="2" s="1"/>
  <c r="BC76" i="3"/>
  <c r="G10" i="2" s="1"/>
  <c r="BB98" i="3"/>
  <c r="F12" i="2" s="1"/>
  <c r="BD106" i="3"/>
  <c r="H13" i="2" s="1"/>
  <c r="BC42" i="3"/>
  <c r="G7" i="2" s="1"/>
  <c r="BE76" i="3"/>
  <c r="I10" i="2" s="1"/>
  <c r="BD98" i="3"/>
  <c r="H12" i="2" s="1"/>
  <c r="H16" i="2" s="1"/>
  <c r="C17" i="1" s="1"/>
  <c r="BC116" i="3"/>
  <c r="G15" i="2" s="1"/>
  <c r="BB60" i="3"/>
  <c r="F8" i="2" s="1"/>
  <c r="G66" i="3"/>
  <c r="BE98" i="3"/>
  <c r="I12" i="2" s="1"/>
  <c r="BC60" i="3"/>
  <c r="G8" i="2" s="1"/>
  <c r="BE60" i="3"/>
  <c r="I8" i="2" s="1"/>
  <c r="BA76" i="3"/>
  <c r="E10" i="2" s="1"/>
  <c r="BE42" i="3"/>
  <c r="I7" i="2" s="1"/>
  <c r="BB76" i="3"/>
  <c r="F10" i="2" s="1"/>
  <c r="I16" i="2"/>
  <c r="C21" i="1" s="1"/>
  <c r="G42" i="3"/>
  <c r="G60" i="3"/>
  <c r="G76" i="3"/>
  <c r="G80" i="3"/>
  <c r="BA98" i="3"/>
  <c r="E12" i="2" s="1"/>
  <c r="BA42" i="3"/>
  <c r="E7" i="2" s="1"/>
  <c r="G98" i="3"/>
  <c r="BB106" i="3"/>
  <c r="F13" i="2" s="1"/>
  <c r="BA112" i="3"/>
  <c r="BA116" i="3" s="1"/>
  <c r="E15" i="2" s="1"/>
  <c r="G106" i="3"/>
  <c r="G109" i="3"/>
  <c r="G16" i="2" l="1"/>
  <c r="C18" i="1" s="1"/>
  <c r="F16" i="2"/>
  <c r="C16" i="1" s="1"/>
  <c r="E16" i="2"/>
  <c r="G22" i="2" l="1"/>
  <c r="I22" i="2" s="1"/>
  <c r="G16" i="1" s="1"/>
  <c r="G21" i="2"/>
  <c r="I21" i="2" s="1"/>
  <c r="C15" i="1"/>
  <c r="C19" i="1" s="1"/>
  <c r="C22" i="1" s="1"/>
  <c r="H23" i="2" l="1"/>
  <c r="G23" i="1" s="1"/>
  <c r="G22" i="1" s="1"/>
  <c r="G15" i="1"/>
  <c r="C23" i="1" l="1"/>
  <c r="F30" i="1" s="1"/>
  <c r="F31" i="1" s="1"/>
  <c r="F34" i="1" s="1"/>
</calcChain>
</file>

<file path=xl/sharedStrings.xml><?xml version="1.0" encoding="utf-8"?>
<sst xmlns="http://schemas.openxmlformats.org/spreadsheetml/2006/main" count="350" uniqueCount="222">
  <si>
    <t>Rozpočet</t>
  </si>
  <si>
    <t xml:space="preserve">JKSO </t>
  </si>
  <si>
    <t xml:space="preserve">SKP </t>
  </si>
  <si>
    <t xml:space="preserve">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</si>
  <si>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</si>
  <si>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</si>
  <si>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</si>
  <si>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</si>
  <si>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</si>
  <si>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</si>
  <si>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</si>
  <si>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</si>
  <si>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</si>
  <si>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</si>
  <si>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</si>
  <si>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</si>
  <si>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</si>
  <si>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</si>
  <si>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</si>
  <si>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</si>
  <si>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</si>
  <si>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</si>
  <si>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</si>
  <si>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</si>
  <si>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</si>
  <si>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</si>
  <si>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</si>
  <si>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</si>
  <si>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</si>
  <si>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</si>
  <si>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</si>
  <si>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</si>
  <si>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</si>
  <si>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</si>
  <si>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</si>
  <si>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</si>
  <si>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</si>
  <si>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</si>
  <si>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</si>
  <si>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</si>
  <si>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</si>
  <si>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</si>
  <si>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</si>
  <si>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</si>
  <si>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</si>
  <si>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</si>
  <si>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</si>
  <si>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</si>
  <si>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</si>
  <si>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</si>
  <si>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</si>
  <si>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</si>
  <si>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</si>
  <si>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</si>
  <si>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</si>
  <si>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</si>
  <si>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</si>
  <si>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</si>
  <si>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</si>
  <si>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</si>
  <si>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</si>
  <si>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</si>
  <si>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</si>
  <si>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</si>
  <si>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</si>
  <si>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</si>
  <si>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</si>
  <si>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</si>
  <si>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</si>
  <si>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</si>
  <si>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</si>
  <si>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</si>
  <si>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</si>
  <si>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SLEPÝ ROZPOČET</t>
  </si>
  <si>
    <t>Slepý rozpočet</t>
  </si>
  <si>
    <t>2017006</t>
  </si>
  <si>
    <t>Rekonstrukce chodníku na Ul. Jubilejní</t>
  </si>
  <si>
    <t>201700601c</t>
  </si>
  <si>
    <t>113106121R00</t>
  </si>
  <si>
    <t xml:space="preserve">Rozebrání dlažeb z betonových dlaždic na sucho </t>
  </si>
  <si>
    <t>m2</t>
  </si>
  <si>
    <t>598</t>
  </si>
  <si>
    <t>113107615R00</t>
  </si>
  <si>
    <t xml:space="preserve">Odstranění podkladu nad 50 m2,kam.drcené tl.15 cm </t>
  </si>
  <si>
    <t>580</t>
  </si>
  <si>
    <t>113202111R00</t>
  </si>
  <si>
    <t xml:space="preserve">Vytrhání obrub obrubníků silničních </t>
  </si>
  <si>
    <t>m</t>
  </si>
  <si>
    <t xml:space="preserve">19+758                                                                                                                    </t>
  </si>
  <si>
    <t>113203111R00</t>
  </si>
  <si>
    <t xml:space="preserve">Vytrhání obrub z dlažebních kostek </t>
  </si>
  <si>
    <t>19</t>
  </si>
  <si>
    <t>122302201R00</t>
  </si>
  <si>
    <t xml:space="preserve">Odkopávky pro silnice v hor. 4 do 100 m3 </t>
  </si>
  <si>
    <t>m3</t>
  </si>
  <si>
    <t>209</t>
  </si>
  <si>
    <t>122302209R00</t>
  </si>
  <si>
    <t xml:space="preserve">Příplatek za lepivost - odkop pro silnice v hor. 4 </t>
  </si>
  <si>
    <t>132301101R00</t>
  </si>
  <si>
    <t xml:space="preserve">Hloubení rýh šířky do 60 cm v hor.4 do 100 m3 </t>
  </si>
  <si>
    <t>OBRUBY:0,45*0,15*19</t>
  </si>
  <si>
    <t>0,3*0,15*758</t>
  </si>
  <si>
    <t>0,6075</t>
  </si>
  <si>
    <t>132301109R00</t>
  </si>
  <si>
    <t xml:space="preserve">Příplatek za lepivost - hloubení rýh 60 cm v hor.4 </t>
  </si>
  <si>
    <t>36</t>
  </si>
  <si>
    <t>161101101R00</t>
  </si>
  <si>
    <t xml:space="preserve">Svislé přemístění výkopku z hor.1-4 do 2,5 m </t>
  </si>
  <si>
    <t>36+209</t>
  </si>
  <si>
    <t>162701105R00</t>
  </si>
  <si>
    <t xml:space="preserve">Vodorovné přemístění výkopku z hor.1-4 do 10000 m </t>
  </si>
  <si>
    <t>RÝHY:36</t>
  </si>
  <si>
    <t>ODKOP:209</t>
  </si>
  <si>
    <t>162701109R00</t>
  </si>
  <si>
    <t xml:space="preserve">Příplatek k vod. přemístění hor.1-4 za další 1 km </t>
  </si>
  <si>
    <t>245*5</t>
  </si>
  <si>
    <t>167101101R00</t>
  </si>
  <si>
    <t xml:space="preserve">Nakládání výkopku z hor.1-4 v množství do 100 m3 </t>
  </si>
  <si>
    <t>245</t>
  </si>
  <si>
    <t>171201201R00</t>
  </si>
  <si>
    <t xml:space="preserve">Uložení sypaniny na skládku </t>
  </si>
  <si>
    <t>181101102R00</t>
  </si>
  <si>
    <t xml:space="preserve">Úprava pláně v zářezech v hor. 1-4, se zhutněním </t>
  </si>
  <si>
    <t>592+4,4+0,4*(758+19)</t>
  </si>
  <si>
    <t xml:space="preserve">   </t>
  </si>
  <si>
    <t>199000002R00</t>
  </si>
  <si>
    <t xml:space="preserve">Poplatek za skládku horniny 1- 4 </t>
  </si>
  <si>
    <t>18</t>
  </si>
  <si>
    <t>Povrchové úpravy terénu</t>
  </si>
  <si>
    <t>OZELENĚNÍ:270*0,15</t>
  </si>
  <si>
    <t>OZELENĚNÍ:270*0,15*5,0</t>
  </si>
  <si>
    <t>270*0,15</t>
  </si>
  <si>
    <t>180402111R00</t>
  </si>
  <si>
    <t xml:space="preserve">Založení trávníku parkového výsevem v rovině </t>
  </si>
  <si>
    <t>270</t>
  </si>
  <si>
    <t>181201101R00</t>
  </si>
  <si>
    <t xml:space="preserve">Úprava pláně v násypech v hor. 1-4, bez zhutnění </t>
  </si>
  <si>
    <t>181301102R00</t>
  </si>
  <si>
    <t xml:space="preserve">Rozprostření ornice, rovina, tl. 10-15 cm,do 500m2 </t>
  </si>
  <si>
    <t>185803111R00</t>
  </si>
  <si>
    <t xml:space="preserve">Ošetření trávníku v rovině </t>
  </si>
  <si>
    <t xml:space="preserve"> 270</t>
  </si>
  <si>
    <t>00572420</t>
  </si>
  <si>
    <t>Směs travní parková okrasná</t>
  </si>
  <si>
    <t>kg</t>
  </si>
  <si>
    <t>270*0,05</t>
  </si>
  <si>
    <t>56</t>
  </si>
  <si>
    <t>Podkladní vrstvy komunikací a zpevněných ploch</t>
  </si>
  <si>
    <t>564831111R00</t>
  </si>
  <si>
    <t xml:space="preserve">Podklad ze štěrkodrti po zhutnění tloušťky 10 cm </t>
  </si>
  <si>
    <t>592+4,4</t>
  </si>
  <si>
    <t>564851111R00</t>
  </si>
  <si>
    <t xml:space="preserve">Podklad ze štěrkodrti po zhutnění tloušťky 15 cm </t>
  </si>
  <si>
    <t>59</t>
  </si>
  <si>
    <t>Dlažby a předlažby komunikací</t>
  </si>
  <si>
    <t>596215021R00</t>
  </si>
  <si>
    <t xml:space="preserve">Kladení zámkové dlažby tl. 6 cm do drtě tl. 4 cm </t>
  </si>
  <si>
    <t>599141111R00</t>
  </si>
  <si>
    <t>Vyplnění spár  živičnou zálivkou vč natav pásku</t>
  </si>
  <si>
    <t>59245020</t>
  </si>
  <si>
    <t>Dlažba zámková  20x16,5x6 cm přírodní</t>
  </si>
  <si>
    <t>592*1,05</t>
  </si>
  <si>
    <t>59245021</t>
  </si>
  <si>
    <t>Dlažba zámková 20x16,5x6 cm červená</t>
  </si>
  <si>
    <t>(0,4*1,5*2+0,4*8,0)*1,05+0,38</t>
  </si>
  <si>
    <t>89</t>
  </si>
  <si>
    <t>Ostatní konstrukce na trubním vedení</t>
  </si>
  <si>
    <t>900      RT4</t>
  </si>
  <si>
    <t>Hzs - nezmeřitelné práce   čl.17-1a Práce v tarifní třídě 7</t>
  </si>
  <si>
    <t>hodina</t>
  </si>
  <si>
    <t>OSTANÍ NESPEC VÝPOM PRÁCE:3,0*10,0</t>
  </si>
  <si>
    <t>91</t>
  </si>
  <si>
    <t>Doplňující práce na komunikaci</t>
  </si>
  <si>
    <t>916211111RT1</t>
  </si>
  <si>
    <t>Osazení obruby z kostek drobných, bez opěry, kamen včetně kostek drobných 12 cm, lože kamenivo</t>
  </si>
  <si>
    <t>917461111R00</t>
  </si>
  <si>
    <t xml:space="preserve">Osaz. stoj. obrub. kam. s opěrou, lože z C 12/15 </t>
  </si>
  <si>
    <t>917862111RT5</t>
  </si>
  <si>
    <t>Osazení stojat. obrub.bet. s opěrou,lože z C 12/15 včetně obrubníku ABO 100/10/25</t>
  </si>
  <si>
    <t>758</t>
  </si>
  <si>
    <t>918101111R00</t>
  </si>
  <si>
    <t xml:space="preserve">Lože pod obrubníky nebo obruby dlažeb z B 12,5 </t>
  </si>
  <si>
    <t>919731122R00</t>
  </si>
  <si>
    <t xml:space="preserve">Zarovnání styčné plochy živičné tl. do 10 cm </t>
  </si>
  <si>
    <t>919735112R00</t>
  </si>
  <si>
    <t xml:space="preserve">Řezání stávajícího živičného krytu tl. 5 - 10 cm </t>
  </si>
  <si>
    <t>58380211</t>
  </si>
  <si>
    <t>Krajník silniční  KS 3 13x20x30 až 80 cm</t>
  </si>
  <si>
    <t>19*1,02</t>
  </si>
  <si>
    <t>97</t>
  </si>
  <si>
    <t>Prorážení otvorů</t>
  </si>
  <si>
    <t>979024441R00</t>
  </si>
  <si>
    <t xml:space="preserve">Očištění vybour. obrubníků všech loží a výplní </t>
  </si>
  <si>
    <t xml:space="preserve"> 19+758</t>
  </si>
  <si>
    <t>979054441R00</t>
  </si>
  <si>
    <t xml:space="preserve">Očištění vybour. dlaždic s výplní kamen. těženým </t>
  </si>
  <si>
    <t>979071121R00</t>
  </si>
  <si>
    <t xml:space="preserve">Očištění vybour. kostek drobných s výplní kam. těž </t>
  </si>
  <si>
    <t>19,0*0,1</t>
  </si>
  <si>
    <t>99</t>
  </si>
  <si>
    <t>Staveništní přesun hmot</t>
  </si>
  <si>
    <t>998223011R00</t>
  </si>
  <si>
    <t xml:space="preserve">Přesun hmot, pozemní komunikace, kryt dlážděný </t>
  </si>
  <si>
    <t>t</t>
  </si>
  <si>
    <t>D96</t>
  </si>
  <si>
    <t>Přesuny suti a vybouraných hmot</t>
  </si>
  <si>
    <t>979082213R00</t>
  </si>
  <si>
    <t xml:space="preserve">Vodorovná doprava suti po suchu do 1 km </t>
  </si>
  <si>
    <t>979082219R00</t>
  </si>
  <si>
    <t xml:space="preserve">Příplatek za dopravu suti po suchu za další 1 km </t>
  </si>
  <si>
    <t>979087212R00</t>
  </si>
  <si>
    <t xml:space="preserve">Nakládání suti na dopravní prostředky </t>
  </si>
  <si>
    <t>979093111R00</t>
  </si>
  <si>
    <t xml:space="preserve">Uložení suti na skládku bez zhutnění </t>
  </si>
  <si>
    <t>979990001R00</t>
  </si>
  <si>
    <t xml:space="preserve">Poplatek za skládku stavební suti </t>
  </si>
  <si>
    <t>Provoz investora</t>
  </si>
  <si>
    <t>Zařízení staveniště</t>
  </si>
  <si>
    <t xml:space="preserve">"- Celkové plošné a délkové výměry jsou převzaty z výstupu programu ACAD, v němž je projektová dokumentace zpracována.
- Popisy a označení dodávek materiálů ve specifikacích jsou uváděny dle schválené projektové dokumentace.- přílohy B1-D5"		Rozpočet je zpracován v cenové soustavě RTS data 2016/I.			
					</t>
  </si>
  <si>
    <t>REKONSTRUKCE CHODNÍKU NA UL. JUBILEJNÍ V OSTRAVĚ HRABŮVCE</t>
  </si>
  <si>
    <t>Projekční kancelář VIAPROJEKT s.r.o.</t>
  </si>
  <si>
    <t>Statutární město Ostrava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</si>
</sst>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2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14" fontId="3" fillId="0" borderId="13" xfId="0" applyNumberFormat="1" applyFont="1" applyBorder="1"/>
    <xf numFmtId="49" fontId="6" fillId="0" borderId="45" xfId="1" applyNumberFormat="1" applyFont="1" applyBorder="1"/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zoomScaleNormal="100" workbookViewId="0">
      <selection activeCell="E19" sqref="E19"/>
    </sheetView>
  </sheetViews>
  <sheetFormatPr defaultRowHeight="13.2" x14ac:dyDescent="0.25"/>
  <cols>
    <col min="1" max="1" width="2" customWidth="1"/>
    <col min="2" max="2" width="15" customWidth="1"/>
    <col min="3" max="3" width="15.88671875" customWidth="1"/>
    <col min="4" max="4" width="14.5546875" customWidth="1"/>
    <col min="5" max="5" width="28.88671875" customWidth="1"/>
    <col min="6" max="6" width="16.5546875" customWidth="1"/>
    <col min="7" max="7" width="15.33203125" customWidth="1"/>
  </cols>
  <sheetData>
    <row r="1" spans="1:57" ht="24.75" customHeight="1" thickBot="1" x14ac:dyDescent="0.3">
      <c r="A1" s="1" t="s">
        <v>73</v>
      </c>
      <c r="B1" s="2"/>
      <c r="C1" s="2"/>
      <c r="D1" s="2"/>
      <c r="E1" s="2"/>
      <c r="F1" s="2"/>
      <c r="G1" s="2"/>
    </row>
    <row r="2" spans="1:57" ht="12.75" customHeight="1" x14ac:dyDescent="0.25">
      <c r="A2" s="3" t="s">
        <v>0</v>
      </c>
      <c r="B2" s="4"/>
      <c r="C2" s="5" t="str">
        <f>Rekapitulace!H1</f>
        <v>201700601c</v>
      </c>
      <c r="D2" s="5"/>
      <c r="E2" s="6"/>
      <c r="F2" s="7" t="s">
        <v>1</v>
      </c>
      <c r="G2" s="8"/>
    </row>
    <row r="3" spans="1:57" ht="3" hidden="1" customHeight="1" x14ac:dyDescent="0.25">
      <c r="A3" s="9"/>
      <c r="B3" s="10"/>
      <c r="C3" s="11"/>
      <c r="D3" s="11"/>
      <c r="E3" s="12"/>
      <c r="F3" s="13"/>
      <c r="G3" s="14"/>
    </row>
    <row r="4" spans="1:57" ht="12" customHeight="1" x14ac:dyDescent="0.25">
      <c r="A4" s="15"/>
      <c r="B4" s="10"/>
      <c r="C4" s="11"/>
      <c r="D4" s="11"/>
      <c r="E4" s="12"/>
      <c r="F4" s="13" t="s">
        <v>2</v>
      </c>
      <c r="G4" s="16"/>
    </row>
    <row r="5" spans="1:57" ht="12.9" customHeight="1" x14ac:dyDescent="0.25">
      <c r="A5" s="17"/>
      <c r="B5" s="18"/>
      <c r="C5" s="19"/>
      <c r="D5" s="20"/>
      <c r="E5" s="18"/>
      <c r="F5" s="13" t="s">
        <v>4</v>
      </c>
      <c r="G5" s="14"/>
    </row>
    <row r="6" spans="1:57" ht="12.9" customHeight="1" x14ac:dyDescent="0.25">
      <c r="A6" s="15" t="s">
        <v>5</v>
      </c>
      <c r="B6" s="10"/>
      <c r="C6" s="11" t="s">
        <v>219</v>
      </c>
      <c r="D6" s="11"/>
      <c r="E6" s="12"/>
      <c r="F6" s="21" t="s">
        <v>6</v>
      </c>
      <c r="G6" s="22"/>
      <c r="O6" s="23"/>
    </row>
    <row r="7" spans="1:57" ht="12.9" customHeight="1" x14ac:dyDescent="0.25">
      <c r="A7" s="24" t="s">
        <v>75</v>
      </c>
      <c r="B7" s="25"/>
      <c r="C7" s="26" t="s">
        <v>76</v>
      </c>
      <c r="D7" s="27"/>
      <c r="E7" s="27"/>
      <c r="F7" s="28" t="s">
        <v>7</v>
      </c>
      <c r="G7" s="22">
        <f>IF(PocetMJ=0,,ROUND((F30+F32)/PocetMJ,1))</f>
        <v>0</v>
      </c>
    </row>
    <row r="8" spans="1:57" x14ac:dyDescent="0.25">
      <c r="A8" s="29" t="s">
        <v>8</v>
      </c>
      <c r="B8" s="13"/>
      <c r="C8" s="207" t="s">
        <v>220</v>
      </c>
      <c r="D8" s="207"/>
      <c r="E8" s="208"/>
      <c r="F8" s="30" t="s">
        <v>9</v>
      </c>
      <c r="G8" s="31"/>
      <c r="H8" s="32"/>
      <c r="I8" s="33"/>
    </row>
    <row r="9" spans="1:57" x14ac:dyDescent="0.25">
      <c r="A9" s="29" t="s">
        <v>10</v>
      </c>
      <c r="B9" s="13"/>
      <c r="C9" s="207" t="str">
        <f>Projektant</f>
        <v>Projekční kancelář VIAPROJEKT s.r.o.</v>
      </c>
      <c r="D9" s="207"/>
      <c r="E9" s="208"/>
      <c r="F9" s="13"/>
      <c r="G9" s="34"/>
      <c r="H9" s="35"/>
    </row>
    <row r="10" spans="1:57" x14ac:dyDescent="0.25">
      <c r="A10" s="29" t="s">
        <v>11</v>
      </c>
      <c r="B10" s="13"/>
      <c r="C10" s="207" t="s">
        <v>221</v>
      </c>
      <c r="D10" s="207"/>
      <c r="E10" s="207"/>
      <c r="F10" s="36"/>
      <c r="G10" s="37"/>
      <c r="H10" s="38"/>
    </row>
    <row r="11" spans="1:57" ht="13.5" customHeight="1" x14ac:dyDescent="0.25">
      <c r="A11" s="29" t="s">
        <v>12</v>
      </c>
      <c r="B11" s="13"/>
      <c r="C11" s="207"/>
      <c r="D11" s="207"/>
      <c r="E11" s="207"/>
      <c r="F11" s="39" t="s">
        <v>13</v>
      </c>
      <c r="G11" s="40">
        <v>2017006</v>
      </c>
      <c r="H11" s="35"/>
      <c r="BA11" s="41"/>
      <c r="BB11" s="41"/>
      <c r="BC11" s="41"/>
      <c r="BD11" s="41"/>
      <c r="BE11" s="41"/>
    </row>
    <row r="12" spans="1:57" ht="12.75" customHeight="1" x14ac:dyDescent="0.25">
      <c r="A12" s="42" t="s">
        <v>14</v>
      </c>
      <c r="B12" s="10"/>
      <c r="C12" s="207" t="str">
        <f>Projektant</f>
        <v>Projekční kancelář VIAPROJEKT s.r.o.</v>
      </c>
      <c r="D12" s="207"/>
      <c r="E12" s="208"/>
      <c r="F12" s="43" t="s">
        <v>15</v>
      </c>
      <c r="G12" s="44"/>
      <c r="H12" s="35"/>
    </row>
    <row r="13" spans="1:57" ht="28.5" customHeight="1" thickBot="1" x14ac:dyDescent="0.3">
      <c r="A13" s="45" t="s">
        <v>16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3">
      <c r="A14" s="49" t="s">
        <v>17</v>
      </c>
      <c r="B14" s="50"/>
      <c r="C14" s="51"/>
      <c r="D14" s="52" t="s">
        <v>18</v>
      </c>
      <c r="E14" s="53"/>
      <c r="F14" s="53"/>
      <c r="G14" s="51"/>
    </row>
    <row r="15" spans="1:57" ht="15.9" customHeight="1" x14ac:dyDescent="0.25">
      <c r="A15" s="54"/>
      <c r="B15" s="55" t="s">
        <v>19</v>
      </c>
      <c r="C15" s="56">
        <f>HSV</f>
        <v>0</v>
      </c>
      <c r="D15" s="57" t="str">
        <f>Rekapitulace!A21</f>
        <v>Provoz investora</v>
      </c>
      <c r="E15" s="58"/>
      <c r="F15" s="59"/>
      <c r="G15" s="56">
        <f>Rekapitulace!I21</f>
        <v>0</v>
      </c>
    </row>
    <row r="16" spans="1:57" ht="15.9" customHeight="1" x14ac:dyDescent="0.25">
      <c r="A16" s="54" t="s">
        <v>20</v>
      </c>
      <c r="B16" s="55" t="s">
        <v>21</v>
      </c>
      <c r="C16" s="56">
        <f>PSV</f>
        <v>0</v>
      </c>
      <c r="D16" s="9" t="str">
        <f>Rekapitulace!A22</f>
        <v>Zařízení staveniště</v>
      </c>
      <c r="E16" s="60"/>
      <c r="F16" s="61"/>
      <c r="G16" s="56">
        <f>Rekapitulace!I22</f>
        <v>0</v>
      </c>
    </row>
    <row r="17" spans="1:7" ht="15.9" customHeight="1" x14ac:dyDescent="0.25">
      <c r="A17" s="54" t="s">
        <v>22</v>
      </c>
      <c r="B17" s="55" t="s">
        <v>23</v>
      </c>
      <c r="C17" s="56">
        <f>Mont</f>
        <v>0</v>
      </c>
      <c r="D17" s="9"/>
      <c r="E17" s="60"/>
      <c r="F17" s="61"/>
      <c r="G17" s="56"/>
    </row>
    <row r="18" spans="1:7" ht="15.9" customHeight="1" x14ac:dyDescent="0.25">
      <c r="A18" s="62" t="s">
        <v>24</v>
      </c>
      <c r="B18" s="63" t="s">
        <v>25</v>
      </c>
      <c r="C18" s="56">
        <f>Dodavka</f>
        <v>0</v>
      </c>
      <c r="D18" s="9"/>
      <c r="E18" s="60"/>
      <c r="F18" s="61"/>
      <c r="G18" s="56"/>
    </row>
    <row r="19" spans="1:7" ht="15.9" customHeight="1" x14ac:dyDescent="0.25">
      <c r="A19" s="64" t="s">
        <v>26</v>
      </c>
      <c r="B19" s="55"/>
      <c r="C19" s="56">
        <f>SUM(C15:C18)</f>
        <v>0</v>
      </c>
      <c r="D19" s="9"/>
      <c r="E19" s="60"/>
      <c r="F19" s="61"/>
      <c r="G19" s="56"/>
    </row>
    <row r="20" spans="1:7" ht="15.9" customHeight="1" x14ac:dyDescent="0.25">
      <c r="A20" s="64"/>
      <c r="B20" s="55"/>
      <c r="C20" s="56"/>
      <c r="D20" s="9"/>
      <c r="E20" s="60"/>
      <c r="F20" s="61"/>
      <c r="G20" s="56"/>
    </row>
    <row r="21" spans="1:7" ht="15.9" customHeight="1" x14ac:dyDescent="0.25">
      <c r="A21" s="64" t="s">
        <v>27</v>
      </c>
      <c r="B21" s="55"/>
      <c r="C21" s="56">
        <f>HZS</f>
        <v>0</v>
      </c>
      <c r="D21" s="9"/>
      <c r="E21" s="60"/>
      <c r="F21" s="61"/>
      <c r="G21" s="56"/>
    </row>
    <row r="22" spans="1:7" ht="15.9" customHeight="1" x14ac:dyDescent="0.25">
      <c r="A22" s="65" t="s">
        <v>28</v>
      </c>
      <c r="B22" s="66"/>
      <c r="C22" s="56">
        <f>C19+C21</f>
        <v>0</v>
      </c>
      <c r="D22" s="9" t="s">
        <v>29</v>
      </c>
      <c r="E22" s="60"/>
      <c r="F22" s="61"/>
      <c r="G22" s="56">
        <f>G23-SUM(G15:G21)</f>
        <v>0</v>
      </c>
    </row>
    <row r="23" spans="1:7" ht="15.9" customHeight="1" thickBot="1" x14ac:dyDescent="0.3">
      <c r="A23" s="209" t="s">
        <v>30</v>
      </c>
      <c r="B23" s="210"/>
      <c r="C23" s="67">
        <f>C22+G23</f>
        <v>0</v>
      </c>
      <c r="D23" s="68" t="s">
        <v>31</v>
      </c>
      <c r="E23" s="69"/>
      <c r="F23" s="70"/>
      <c r="G23" s="56">
        <f>VRN</f>
        <v>0</v>
      </c>
    </row>
    <row r="24" spans="1:7" x14ac:dyDescent="0.25">
      <c r="A24" s="71" t="s">
        <v>32</v>
      </c>
      <c r="B24" s="72"/>
      <c r="C24" s="73"/>
      <c r="D24" s="72" t="s">
        <v>33</v>
      </c>
      <c r="E24" s="72"/>
      <c r="F24" s="74" t="s">
        <v>34</v>
      </c>
      <c r="G24" s="75"/>
    </row>
    <row r="25" spans="1:7" x14ac:dyDescent="0.25">
      <c r="A25" s="65" t="s">
        <v>35</v>
      </c>
      <c r="B25" s="66"/>
      <c r="C25" s="76"/>
      <c r="D25" s="66" t="s">
        <v>35</v>
      </c>
      <c r="E25" s="77"/>
      <c r="F25" s="78" t="s">
        <v>35</v>
      </c>
      <c r="G25" s="79"/>
    </row>
    <row r="26" spans="1:7" ht="37.5" customHeight="1" x14ac:dyDescent="0.25">
      <c r="A26" s="65" t="s">
        <v>36</v>
      </c>
      <c r="B26" s="80"/>
      <c r="C26" s="204">
        <v>42904</v>
      </c>
      <c r="D26" s="66" t="s">
        <v>36</v>
      </c>
      <c r="E26" s="77"/>
      <c r="F26" s="78" t="s">
        <v>36</v>
      </c>
      <c r="G26" s="79"/>
    </row>
    <row r="27" spans="1:7" x14ac:dyDescent="0.25">
      <c r="A27" s="65"/>
      <c r="B27" s="81"/>
      <c r="C27" s="76"/>
      <c r="D27" s="66"/>
      <c r="E27" s="77"/>
      <c r="F27" s="78"/>
      <c r="G27" s="79"/>
    </row>
    <row r="28" spans="1:7" x14ac:dyDescent="0.25">
      <c r="A28" s="65" t="s">
        <v>37</v>
      </c>
      <c r="B28" s="66"/>
      <c r="C28" s="76"/>
      <c r="D28" s="78" t="s">
        <v>38</v>
      </c>
      <c r="E28" s="76"/>
      <c r="F28" s="82" t="s">
        <v>38</v>
      </c>
      <c r="G28" s="79"/>
    </row>
    <row r="29" spans="1:7" ht="69" customHeight="1" x14ac:dyDescent="0.25">
      <c r="A29" s="65"/>
      <c r="B29" s="66"/>
      <c r="C29" s="83"/>
      <c r="D29" s="84"/>
      <c r="E29" s="83"/>
      <c r="F29" s="66"/>
      <c r="G29" s="79"/>
    </row>
    <row r="30" spans="1:7" x14ac:dyDescent="0.25">
      <c r="A30" s="85" t="s">
        <v>39</v>
      </c>
      <c r="B30" s="86"/>
      <c r="C30" s="87">
        <v>21</v>
      </c>
      <c r="D30" s="86" t="s">
        <v>40</v>
      </c>
      <c r="E30" s="88"/>
      <c r="F30" s="211">
        <f>C23-F32</f>
        <v>0</v>
      </c>
      <c r="G30" s="212"/>
    </row>
    <row r="31" spans="1:7" x14ac:dyDescent="0.25">
      <c r="A31" s="85" t="s">
        <v>41</v>
      </c>
      <c r="B31" s="86"/>
      <c r="C31" s="87">
        <f>SazbaDPH1</f>
        <v>21</v>
      </c>
      <c r="D31" s="86" t="s">
        <v>42</v>
      </c>
      <c r="E31" s="88"/>
      <c r="F31" s="211">
        <f>ROUND(PRODUCT(F30,C31/100),0)</f>
        <v>0</v>
      </c>
      <c r="G31" s="212"/>
    </row>
    <row r="32" spans="1:7" x14ac:dyDescent="0.25">
      <c r="A32" s="85" t="s">
        <v>39</v>
      </c>
      <c r="B32" s="86"/>
      <c r="C32" s="87">
        <v>0</v>
      </c>
      <c r="D32" s="86" t="s">
        <v>42</v>
      </c>
      <c r="E32" s="88"/>
      <c r="F32" s="211">
        <v>0</v>
      </c>
      <c r="G32" s="212"/>
    </row>
    <row r="33" spans="1:8" x14ac:dyDescent="0.25">
      <c r="A33" s="85" t="s">
        <v>41</v>
      </c>
      <c r="B33" s="89"/>
      <c r="C33" s="90">
        <f>SazbaDPH2</f>
        <v>0</v>
      </c>
      <c r="D33" s="86" t="s">
        <v>42</v>
      </c>
      <c r="E33" s="61"/>
      <c r="F33" s="211">
        <f>ROUND(PRODUCT(F32,C33/100),0)</f>
        <v>0</v>
      </c>
      <c r="G33" s="212"/>
    </row>
    <row r="34" spans="1:8" s="94" customFormat="1" ht="19.5" customHeight="1" thickBot="1" x14ac:dyDescent="0.35">
      <c r="A34" s="91" t="s">
        <v>43</v>
      </c>
      <c r="B34" s="92"/>
      <c r="C34" s="92"/>
      <c r="D34" s="92"/>
      <c r="E34" s="93"/>
      <c r="F34" s="213">
        <f>ROUND(SUM(F30:F33),0)</f>
        <v>0</v>
      </c>
      <c r="G34" s="214"/>
    </row>
    <row r="36" spans="1:8" x14ac:dyDescent="0.25">
      <c r="A36" s="95" t="s">
        <v>44</v>
      </c>
      <c r="B36" s="95"/>
      <c r="C36" s="95"/>
      <c r="D36" s="95"/>
      <c r="E36" s="95"/>
      <c r="F36" s="95"/>
      <c r="G36" s="95"/>
      <c r="H36" t="s">
        <v>3</v>
      </c>
    </row>
    <row r="37" spans="1:8" ht="14.25" customHeight="1" x14ac:dyDescent="0.25">
      <c r="A37" s="95"/>
      <c r="B37" s="206" t="s">
        <v>218</v>
      </c>
      <c r="C37" s="206"/>
      <c r="D37" s="206"/>
      <c r="E37" s="206"/>
      <c r="F37" s="206"/>
      <c r="G37" s="206"/>
      <c r="H37" t="s">
        <v>3</v>
      </c>
    </row>
    <row r="38" spans="1:8" ht="12.75" customHeight="1" x14ac:dyDescent="0.25">
      <c r="A38" s="96"/>
      <c r="B38" s="206"/>
      <c r="C38" s="206"/>
      <c r="D38" s="206"/>
      <c r="E38" s="206"/>
      <c r="F38" s="206"/>
      <c r="G38" s="206"/>
      <c r="H38" t="s">
        <v>3</v>
      </c>
    </row>
    <row r="39" spans="1:8" x14ac:dyDescent="0.25">
      <c r="A39" s="96"/>
      <c r="B39" s="206"/>
      <c r="C39" s="206"/>
      <c r="D39" s="206"/>
      <c r="E39" s="206"/>
      <c r="F39" s="206"/>
      <c r="G39" s="206"/>
      <c r="H39" t="s">
        <v>3</v>
      </c>
    </row>
    <row r="40" spans="1:8" x14ac:dyDescent="0.25">
      <c r="A40" s="96"/>
      <c r="B40" s="206"/>
      <c r="C40" s="206"/>
      <c r="D40" s="206"/>
      <c r="E40" s="206"/>
      <c r="F40" s="206"/>
      <c r="G40" s="206"/>
      <c r="H40" t="s">
        <v>3</v>
      </c>
    </row>
    <row r="41" spans="1:8" x14ac:dyDescent="0.25">
      <c r="A41" s="96"/>
      <c r="B41" s="206"/>
      <c r="C41" s="206"/>
      <c r="D41" s="206"/>
      <c r="E41" s="206"/>
      <c r="F41" s="206"/>
      <c r="G41" s="206"/>
      <c r="H41" t="s">
        <v>3</v>
      </c>
    </row>
    <row r="42" spans="1:8" x14ac:dyDescent="0.25">
      <c r="A42" s="96"/>
      <c r="B42" s="206"/>
      <c r="C42" s="206"/>
      <c r="D42" s="206"/>
      <c r="E42" s="206"/>
      <c r="F42" s="206"/>
      <c r="G42" s="206"/>
      <c r="H42" t="s">
        <v>3</v>
      </c>
    </row>
    <row r="43" spans="1:8" x14ac:dyDescent="0.25">
      <c r="A43" s="96"/>
      <c r="B43" s="206"/>
      <c r="C43" s="206"/>
      <c r="D43" s="206"/>
      <c r="E43" s="206"/>
      <c r="F43" s="206"/>
      <c r="G43" s="206"/>
      <c r="H43" t="s">
        <v>3</v>
      </c>
    </row>
    <row r="44" spans="1:8" x14ac:dyDescent="0.25">
      <c r="A44" s="96"/>
      <c r="B44" s="206"/>
      <c r="C44" s="206"/>
      <c r="D44" s="206"/>
      <c r="E44" s="206"/>
      <c r="F44" s="206"/>
      <c r="G44" s="206"/>
      <c r="H44" t="s">
        <v>3</v>
      </c>
    </row>
    <row r="45" spans="1:8" ht="0.75" customHeight="1" x14ac:dyDescent="0.25">
      <c r="A45" s="96"/>
      <c r="B45" s="206"/>
      <c r="C45" s="206"/>
      <c r="D45" s="206"/>
      <c r="E45" s="206"/>
      <c r="F45" s="206"/>
      <c r="G45" s="206"/>
      <c r="H45" t="s">
        <v>3</v>
      </c>
    </row>
    <row r="46" spans="1:8" x14ac:dyDescent="0.25">
      <c r="B46" s="215"/>
      <c r="C46" s="215"/>
      <c r="D46" s="215"/>
      <c r="E46" s="215"/>
      <c r="F46" s="215"/>
      <c r="G46" s="215"/>
    </row>
    <row r="47" spans="1:8" x14ac:dyDescent="0.25">
      <c r="B47" s="215"/>
      <c r="C47" s="215"/>
      <c r="D47" s="215"/>
      <c r="E47" s="215"/>
      <c r="F47" s="215"/>
      <c r="G47" s="215"/>
    </row>
    <row r="48" spans="1:8" x14ac:dyDescent="0.25">
      <c r="B48" s="215"/>
      <c r="C48" s="215"/>
      <c r="D48" s="215"/>
      <c r="E48" s="215"/>
      <c r="F48" s="215"/>
      <c r="G48" s="215"/>
    </row>
    <row r="49" spans="2:7" x14ac:dyDescent="0.25">
      <c r="B49" s="215"/>
      <c r="C49" s="215"/>
      <c r="D49" s="215"/>
      <c r="E49" s="215"/>
      <c r="F49" s="215"/>
      <c r="G49" s="215"/>
    </row>
    <row r="50" spans="2:7" x14ac:dyDescent="0.25">
      <c r="B50" s="215"/>
      <c r="C50" s="215"/>
      <c r="D50" s="215"/>
      <c r="E50" s="215"/>
      <c r="F50" s="215"/>
      <c r="G50" s="215"/>
    </row>
    <row r="51" spans="2:7" x14ac:dyDescent="0.25">
      <c r="B51" s="215"/>
      <c r="C51" s="215"/>
      <c r="D51" s="215"/>
      <c r="E51" s="215"/>
      <c r="F51" s="215"/>
      <c r="G51" s="215"/>
    </row>
    <row r="52" spans="2:7" x14ac:dyDescent="0.25">
      <c r="B52" s="215"/>
      <c r="C52" s="215"/>
      <c r="D52" s="215"/>
      <c r="E52" s="215"/>
      <c r="F52" s="215"/>
      <c r="G52" s="215"/>
    </row>
    <row r="53" spans="2:7" x14ac:dyDescent="0.25">
      <c r="B53" s="215"/>
      <c r="C53" s="215"/>
      <c r="D53" s="215"/>
      <c r="E53" s="215"/>
      <c r="F53" s="215"/>
      <c r="G53" s="215"/>
    </row>
    <row r="54" spans="2:7" x14ac:dyDescent="0.25">
      <c r="B54" s="215"/>
      <c r="C54" s="215"/>
      <c r="D54" s="215"/>
      <c r="E54" s="215"/>
      <c r="F54" s="215"/>
      <c r="G54" s="215"/>
    </row>
    <row r="55" spans="2:7" x14ac:dyDescent="0.25">
      <c r="B55" s="215"/>
      <c r="C55" s="215"/>
      <c r="D55" s="215"/>
      <c r="E55" s="215"/>
      <c r="F55" s="215"/>
      <c r="G55" s="215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scale="84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4"/>
  <sheetViews>
    <sheetView zoomScaleNormal="100" workbookViewId="0">
      <selection activeCell="F12" sqref="F12"/>
    </sheetView>
  </sheetViews>
  <sheetFormatPr defaultRowHeight="13.2" x14ac:dyDescent="0.25"/>
  <cols>
    <col min="1" max="1" width="5.88671875" customWidth="1"/>
    <col min="2" max="2" width="6.109375" customWidth="1"/>
    <col min="3" max="3" width="11.44140625" customWidth="1"/>
    <col min="4" max="4" width="21" customWidth="1"/>
    <col min="5" max="5" width="11.33203125" customWidth="1"/>
    <col min="6" max="6" width="13.5546875" customWidth="1"/>
    <col min="7" max="7" width="11" customWidth="1"/>
    <col min="8" max="8" width="11.109375" customWidth="1"/>
    <col min="9" max="9" width="10.6640625" customWidth="1"/>
  </cols>
  <sheetData>
    <row r="1" spans="1:9" ht="13.8" thickTop="1" x14ac:dyDescent="0.25">
      <c r="A1" s="216" t="s">
        <v>45</v>
      </c>
      <c r="B1" s="217"/>
      <c r="C1" s="205" t="s">
        <v>219</v>
      </c>
      <c r="D1" s="98"/>
      <c r="E1" s="99"/>
      <c r="F1" s="98"/>
      <c r="G1" s="100" t="s">
        <v>46</v>
      </c>
      <c r="H1" s="101" t="s">
        <v>77</v>
      </c>
      <c r="I1" s="102"/>
    </row>
    <row r="2" spans="1:9" ht="13.8" thickBot="1" x14ac:dyDescent="0.3">
      <c r="A2" s="218" t="s">
        <v>47</v>
      </c>
      <c r="B2" s="219"/>
      <c r="C2" s="103" t="str">
        <f>CONCATENATE(cisloobjektu," ",nazevobjektu)</f>
        <v xml:space="preserve"> </v>
      </c>
      <c r="D2" s="104"/>
      <c r="E2" s="105"/>
      <c r="F2" s="104"/>
      <c r="G2" s="220"/>
      <c r="H2" s="221"/>
      <c r="I2" s="222"/>
    </row>
    <row r="3" spans="1:9" ht="13.8" thickTop="1" x14ac:dyDescent="0.25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3">
      <c r="A4" s="106" t="s">
        <v>48</v>
      </c>
      <c r="B4" s="107"/>
      <c r="C4" s="107"/>
      <c r="D4" s="107"/>
      <c r="E4" s="108"/>
      <c r="F4" s="107"/>
      <c r="G4" s="107"/>
      <c r="H4" s="107"/>
      <c r="I4" s="107"/>
    </row>
    <row r="5" spans="1:9" ht="13.8" thickBot="1" x14ac:dyDescent="0.3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8" thickBot="1" x14ac:dyDescent="0.3">
      <c r="A6" s="109"/>
      <c r="B6" s="110" t="s">
        <v>49</v>
      </c>
      <c r="C6" s="110"/>
      <c r="D6" s="111"/>
      <c r="E6" s="112" t="s">
        <v>50</v>
      </c>
      <c r="F6" s="113" t="s">
        <v>51</v>
      </c>
      <c r="G6" s="113" t="s">
        <v>52</v>
      </c>
      <c r="H6" s="113" t="s">
        <v>53</v>
      </c>
      <c r="I6" s="114" t="s">
        <v>27</v>
      </c>
    </row>
    <row r="7" spans="1:9" s="35" customFormat="1" x14ac:dyDescent="0.25">
      <c r="A7" s="200" t="str">
        <f>Položky!B7</f>
        <v>1</v>
      </c>
      <c r="B7" s="115" t="str">
        <f>Položky!C7</f>
        <v>Zemní práce</v>
      </c>
      <c r="C7" s="66"/>
      <c r="D7" s="116"/>
      <c r="E7" s="201">
        <f>Položky!BA42</f>
        <v>0</v>
      </c>
      <c r="F7" s="202">
        <f>Položky!BB42</f>
        <v>0</v>
      </c>
      <c r="G7" s="202">
        <f>Položky!BC42</f>
        <v>0</v>
      </c>
      <c r="H7" s="202">
        <f>Položky!BD42</f>
        <v>0</v>
      </c>
      <c r="I7" s="203">
        <f>Položky!BE42</f>
        <v>0</v>
      </c>
    </row>
    <row r="8" spans="1:9" s="35" customFormat="1" x14ac:dyDescent="0.25">
      <c r="A8" s="200" t="str">
        <f>Položky!B43</f>
        <v>18</v>
      </c>
      <c r="B8" s="115" t="str">
        <f>Položky!C43</f>
        <v>Povrchové úpravy terénu</v>
      </c>
      <c r="C8" s="66"/>
      <c r="D8" s="116"/>
      <c r="E8" s="201">
        <f>Položky!BA60</f>
        <v>0</v>
      </c>
      <c r="F8" s="202">
        <f>Položky!BB60</f>
        <v>0</v>
      </c>
      <c r="G8" s="202">
        <f>Položky!BC60</f>
        <v>0</v>
      </c>
      <c r="H8" s="202">
        <f>Položky!BD60</f>
        <v>0</v>
      </c>
      <c r="I8" s="203">
        <f>Položky!BE60</f>
        <v>0</v>
      </c>
    </row>
    <row r="9" spans="1:9" s="35" customFormat="1" x14ac:dyDescent="0.25">
      <c r="A9" s="200" t="str">
        <f>Položky!B61</f>
        <v>56</v>
      </c>
      <c r="B9" s="115" t="str">
        <f>Položky!C61</f>
        <v>Podkladní vrstvy komunikací a zpevněných ploch</v>
      </c>
      <c r="C9" s="66"/>
      <c r="D9" s="116"/>
      <c r="E9" s="201">
        <f>Položky!BA66</f>
        <v>0</v>
      </c>
      <c r="F9" s="202">
        <f>Položky!BB66</f>
        <v>0</v>
      </c>
      <c r="G9" s="202">
        <f>Položky!BC66</f>
        <v>0</v>
      </c>
      <c r="H9" s="202">
        <f>Položky!BD66</f>
        <v>0</v>
      </c>
      <c r="I9" s="203">
        <f>Položky!BE66</f>
        <v>0</v>
      </c>
    </row>
    <row r="10" spans="1:9" s="35" customFormat="1" x14ac:dyDescent="0.25">
      <c r="A10" s="200" t="str">
        <f>Položky!B67</f>
        <v>59</v>
      </c>
      <c r="B10" s="115" t="str">
        <f>Položky!C67</f>
        <v>Dlažby a předlažby komunikací</v>
      </c>
      <c r="C10" s="66"/>
      <c r="D10" s="116"/>
      <c r="E10" s="201">
        <f>Položky!BA76</f>
        <v>0</v>
      </c>
      <c r="F10" s="202">
        <f>Položky!BB76</f>
        <v>0</v>
      </c>
      <c r="G10" s="202">
        <f>Položky!BC76</f>
        <v>0</v>
      </c>
      <c r="H10" s="202">
        <f>Položky!BD76</f>
        <v>0</v>
      </c>
      <c r="I10" s="203">
        <f>Položky!BE76</f>
        <v>0</v>
      </c>
    </row>
    <row r="11" spans="1:9" s="35" customFormat="1" x14ac:dyDescent="0.25">
      <c r="A11" s="200" t="str">
        <f>Položky!B77</f>
        <v>89</v>
      </c>
      <c r="B11" s="115" t="str">
        <f>Položky!C77</f>
        <v>Ostatní konstrukce na trubním vedení</v>
      </c>
      <c r="C11" s="66"/>
      <c r="D11" s="116"/>
      <c r="E11" s="201">
        <f>Položky!BA80</f>
        <v>0</v>
      </c>
      <c r="F11" s="202">
        <f>Položky!BB80</f>
        <v>0</v>
      </c>
      <c r="G11" s="202">
        <f>Položky!BC80</f>
        <v>0</v>
      </c>
      <c r="H11" s="202">
        <f>Položky!BD80</f>
        <v>0</v>
      </c>
      <c r="I11" s="203">
        <f>Položky!BE80</f>
        <v>0</v>
      </c>
    </row>
    <row r="12" spans="1:9" s="35" customFormat="1" x14ac:dyDescent="0.25">
      <c r="A12" s="200" t="str">
        <f>Položky!B81</f>
        <v>91</v>
      </c>
      <c r="B12" s="115" t="str">
        <f>Položky!C81</f>
        <v>Doplňující práce na komunikaci</v>
      </c>
      <c r="C12" s="66"/>
      <c r="D12" s="116"/>
      <c r="E12" s="201">
        <f>Položky!BA98</f>
        <v>0</v>
      </c>
      <c r="F12" s="202">
        <f>Položky!BB98</f>
        <v>0</v>
      </c>
      <c r="G12" s="202">
        <f>Položky!BC98</f>
        <v>0</v>
      </c>
      <c r="H12" s="202">
        <f>Položky!BD98</f>
        <v>0</v>
      </c>
      <c r="I12" s="203">
        <f>Položky!BE98</f>
        <v>0</v>
      </c>
    </row>
    <row r="13" spans="1:9" s="35" customFormat="1" x14ac:dyDescent="0.25">
      <c r="A13" s="200" t="str">
        <f>Položky!B99</f>
        <v>97</v>
      </c>
      <c r="B13" s="115" t="str">
        <f>Položky!C99</f>
        <v>Prorážení otvorů</v>
      </c>
      <c r="C13" s="66"/>
      <c r="D13" s="116"/>
      <c r="E13" s="201">
        <f>Položky!BA106</f>
        <v>0</v>
      </c>
      <c r="F13" s="202">
        <f>Položky!BB106</f>
        <v>0</v>
      </c>
      <c r="G13" s="202">
        <f>Položky!BC106</f>
        <v>0</v>
      </c>
      <c r="H13" s="202">
        <f>Položky!BD106</f>
        <v>0</v>
      </c>
      <c r="I13" s="203">
        <f>Položky!BE106</f>
        <v>0</v>
      </c>
    </row>
    <row r="14" spans="1:9" s="35" customFormat="1" x14ac:dyDescent="0.25">
      <c r="A14" s="200" t="str">
        <f>Položky!B107</f>
        <v>99</v>
      </c>
      <c r="B14" s="115" t="str">
        <f>Položky!C107</f>
        <v>Staveništní přesun hmot</v>
      </c>
      <c r="C14" s="66"/>
      <c r="D14" s="116"/>
      <c r="E14" s="201">
        <f>Položky!BA109</f>
        <v>0</v>
      </c>
      <c r="F14" s="202">
        <f>Položky!BB109</f>
        <v>0</v>
      </c>
      <c r="G14" s="202">
        <f>Položky!BC109</f>
        <v>0</v>
      </c>
      <c r="H14" s="202">
        <f>Položky!BD109</f>
        <v>0</v>
      </c>
      <c r="I14" s="203">
        <f>Položky!BE109</f>
        <v>0</v>
      </c>
    </row>
    <row r="15" spans="1:9" s="35" customFormat="1" ht="13.8" thickBot="1" x14ac:dyDescent="0.3">
      <c r="A15" s="200" t="str">
        <f>Položky!B110</f>
        <v>D96</v>
      </c>
      <c r="B15" s="115" t="str">
        <f>Položky!C110</f>
        <v>Přesuny suti a vybouraných hmot</v>
      </c>
      <c r="C15" s="66"/>
      <c r="D15" s="116"/>
      <c r="E15" s="201">
        <f>Položky!BA116</f>
        <v>0</v>
      </c>
      <c r="F15" s="202">
        <f>Položky!BB116</f>
        <v>0</v>
      </c>
      <c r="G15" s="202">
        <f>Položky!BC116</f>
        <v>0</v>
      </c>
      <c r="H15" s="202">
        <f>Položky!BD116</f>
        <v>0</v>
      </c>
      <c r="I15" s="203">
        <f>Položky!BE116</f>
        <v>0</v>
      </c>
    </row>
    <row r="16" spans="1:9" s="123" customFormat="1" ht="13.8" thickBot="1" x14ac:dyDescent="0.3">
      <c r="A16" s="117"/>
      <c r="B16" s="118" t="s">
        <v>54</v>
      </c>
      <c r="C16" s="118"/>
      <c r="D16" s="119"/>
      <c r="E16" s="120">
        <f>SUM(E7:E15)</f>
        <v>0</v>
      </c>
      <c r="F16" s="121">
        <f>SUM(F7:F15)</f>
        <v>0</v>
      </c>
      <c r="G16" s="121">
        <f>SUM(G7:G15)</f>
        <v>0</v>
      </c>
      <c r="H16" s="121">
        <f>SUM(H7:H15)</f>
        <v>0</v>
      </c>
      <c r="I16" s="122">
        <f>SUM(I7:I15)</f>
        <v>0</v>
      </c>
    </row>
    <row r="17" spans="1:57" x14ac:dyDescent="0.25">
      <c r="A17" s="66"/>
      <c r="B17" s="66"/>
      <c r="C17" s="66"/>
      <c r="D17" s="66"/>
      <c r="E17" s="66"/>
      <c r="F17" s="66"/>
      <c r="G17" s="66"/>
      <c r="H17" s="66"/>
      <c r="I17" s="66"/>
    </row>
    <row r="18" spans="1:57" ht="19.5" customHeight="1" x14ac:dyDescent="0.3">
      <c r="A18" s="107" t="s">
        <v>55</v>
      </c>
      <c r="B18" s="107"/>
      <c r="C18" s="107"/>
      <c r="D18" s="107"/>
      <c r="E18" s="107"/>
      <c r="F18" s="107"/>
      <c r="G18" s="124"/>
      <c r="H18" s="107"/>
      <c r="I18" s="107"/>
      <c r="BA18" s="41"/>
      <c r="BB18" s="41"/>
      <c r="BC18" s="41"/>
      <c r="BD18" s="41"/>
      <c r="BE18" s="41"/>
    </row>
    <row r="19" spans="1:57" ht="13.8" thickBot="1" x14ac:dyDescent="0.3">
      <c r="A19" s="77"/>
      <c r="B19" s="77"/>
      <c r="C19" s="77"/>
      <c r="D19" s="77"/>
      <c r="E19" s="77"/>
      <c r="F19" s="77"/>
      <c r="G19" s="77"/>
      <c r="H19" s="77"/>
      <c r="I19" s="77"/>
    </row>
    <row r="20" spans="1:57" x14ac:dyDescent="0.25">
      <c r="A20" s="71" t="s">
        <v>56</v>
      </c>
      <c r="B20" s="72"/>
      <c r="C20" s="72"/>
      <c r="D20" s="125"/>
      <c r="E20" s="126" t="s">
        <v>57</v>
      </c>
      <c r="F20" s="127" t="s">
        <v>58</v>
      </c>
      <c r="G20" s="128" t="s">
        <v>59</v>
      </c>
      <c r="H20" s="129"/>
      <c r="I20" s="130" t="s">
        <v>57</v>
      </c>
    </row>
    <row r="21" spans="1:57" x14ac:dyDescent="0.25">
      <c r="A21" s="64" t="s">
        <v>216</v>
      </c>
      <c r="B21" s="55"/>
      <c r="C21" s="55"/>
      <c r="D21" s="131"/>
      <c r="E21" s="132"/>
      <c r="F21" s="133"/>
      <c r="G21" s="134">
        <f>CHOOSE(BA21+1,HSV+PSV,HSV+PSV+Mont,HSV+PSV+Dodavka+Mont,HSV,PSV,Mont,Dodavka,Mont+Dodavka,0)</f>
        <v>0</v>
      </c>
      <c r="H21" s="135"/>
      <c r="I21" s="136">
        <f>E21+F21*G21/100</f>
        <v>0</v>
      </c>
      <c r="BA21">
        <v>0</v>
      </c>
    </row>
    <row r="22" spans="1:57" x14ac:dyDescent="0.25">
      <c r="A22" s="64" t="s">
        <v>217</v>
      </c>
      <c r="B22" s="55"/>
      <c r="C22" s="55"/>
      <c r="D22" s="131"/>
      <c r="E22" s="132"/>
      <c r="F22" s="133"/>
      <c r="G22" s="134">
        <f>CHOOSE(BA22+1,HSV+PSV,HSV+PSV+Mont,HSV+PSV+Dodavka+Mont,HSV,PSV,Mont,Dodavka,Mont+Dodavka,0)</f>
        <v>0</v>
      </c>
      <c r="H22" s="135"/>
      <c r="I22" s="136">
        <f>E22+F22*G22/100</f>
        <v>0</v>
      </c>
      <c r="BA22">
        <v>0</v>
      </c>
    </row>
    <row r="23" spans="1:57" ht="13.8" thickBot="1" x14ac:dyDescent="0.3">
      <c r="A23" s="137"/>
      <c r="B23" s="138" t="s">
        <v>60</v>
      </c>
      <c r="C23" s="139"/>
      <c r="D23" s="140"/>
      <c r="E23" s="141"/>
      <c r="F23" s="142"/>
      <c r="G23" s="142"/>
      <c r="H23" s="223">
        <f>SUM(I21:I22)</f>
        <v>0</v>
      </c>
      <c r="I23" s="224"/>
    </row>
    <row r="25" spans="1:57" x14ac:dyDescent="0.25">
      <c r="B25" s="123"/>
      <c r="F25" s="143"/>
      <c r="G25" s="144"/>
      <c r="H25" s="144"/>
      <c r="I25" s="145"/>
    </row>
    <row r="26" spans="1:57" x14ac:dyDescent="0.25">
      <c r="F26" s="143"/>
      <c r="G26" s="144"/>
      <c r="H26" s="144"/>
      <c r="I26" s="145"/>
    </row>
    <row r="27" spans="1:57" x14ac:dyDescent="0.25">
      <c r="F27" s="143"/>
      <c r="G27" s="144"/>
      <c r="H27" s="144"/>
      <c r="I27" s="145"/>
    </row>
    <row r="28" spans="1:57" x14ac:dyDescent="0.25">
      <c r="F28" s="143"/>
      <c r="G28" s="144"/>
      <c r="H28" s="144"/>
      <c r="I28" s="145"/>
    </row>
    <row r="29" spans="1:57" x14ac:dyDescent="0.25">
      <c r="F29" s="143"/>
      <c r="G29" s="144"/>
      <c r="H29" s="144"/>
      <c r="I29" s="145"/>
    </row>
    <row r="30" spans="1:57" x14ac:dyDescent="0.25">
      <c r="F30" s="143"/>
      <c r="G30" s="144"/>
      <c r="H30" s="144"/>
      <c r="I30" s="145"/>
    </row>
    <row r="31" spans="1:57" x14ac:dyDescent="0.25">
      <c r="F31" s="143"/>
      <c r="G31" s="144"/>
      <c r="H31" s="144"/>
      <c r="I31" s="145"/>
    </row>
    <row r="32" spans="1:57" x14ac:dyDescent="0.25">
      <c r="F32" s="143"/>
      <c r="G32" s="144"/>
      <c r="H32" s="144"/>
      <c r="I32" s="145"/>
    </row>
    <row r="33" spans="6:9" x14ac:dyDescent="0.25">
      <c r="F33" s="143"/>
      <c r="G33" s="144"/>
      <c r="H33" s="144"/>
      <c r="I33" s="145"/>
    </row>
    <row r="34" spans="6:9" x14ac:dyDescent="0.25">
      <c r="F34" s="143"/>
      <c r="G34" s="144"/>
      <c r="H34" s="144"/>
      <c r="I34" s="145"/>
    </row>
    <row r="35" spans="6:9" x14ac:dyDescent="0.25">
      <c r="F35" s="143"/>
      <c r="G35" s="144"/>
      <c r="H35" s="144"/>
      <c r="I35" s="145"/>
    </row>
    <row r="36" spans="6:9" x14ac:dyDescent="0.25">
      <c r="F36" s="143"/>
      <c r="G36" s="144"/>
      <c r="H36" s="144"/>
      <c r="I36" s="145"/>
    </row>
    <row r="37" spans="6:9" x14ac:dyDescent="0.25">
      <c r="F37" s="143"/>
      <c r="G37" s="144"/>
      <c r="H37" s="144"/>
      <c r="I37" s="145"/>
    </row>
    <row r="38" spans="6:9" x14ac:dyDescent="0.25">
      <c r="F38" s="143"/>
      <c r="G38" s="144"/>
      <c r="H38" s="144"/>
      <c r="I38" s="145"/>
    </row>
    <row r="39" spans="6:9" x14ac:dyDescent="0.25">
      <c r="F39" s="143"/>
      <c r="G39" s="144"/>
      <c r="H39" s="144"/>
      <c r="I39" s="145"/>
    </row>
    <row r="40" spans="6:9" x14ac:dyDescent="0.25">
      <c r="F40" s="143"/>
      <c r="G40" s="144"/>
      <c r="H40" s="144"/>
      <c r="I40" s="145"/>
    </row>
    <row r="41" spans="6:9" x14ac:dyDescent="0.25">
      <c r="F41" s="143"/>
      <c r="G41" s="144"/>
      <c r="H41" s="144"/>
      <c r="I41" s="145"/>
    </row>
    <row r="42" spans="6:9" x14ac:dyDescent="0.25">
      <c r="F42" s="143"/>
      <c r="G42" s="144"/>
      <c r="H42" s="144"/>
      <c r="I42" s="145"/>
    </row>
    <row r="43" spans="6:9" x14ac:dyDescent="0.25">
      <c r="F43" s="143"/>
      <c r="G43" s="144"/>
      <c r="H43" s="144"/>
      <c r="I43" s="145"/>
    </row>
    <row r="44" spans="6:9" x14ac:dyDescent="0.25">
      <c r="F44" s="143"/>
      <c r="G44" s="144"/>
      <c r="H44" s="144"/>
      <c r="I44" s="145"/>
    </row>
    <row r="45" spans="6:9" x14ac:dyDescent="0.25">
      <c r="F45" s="143"/>
      <c r="G45" s="144"/>
      <c r="H45" s="144"/>
      <c r="I45" s="145"/>
    </row>
    <row r="46" spans="6:9" x14ac:dyDescent="0.25">
      <c r="F46" s="143"/>
      <c r="G46" s="144"/>
      <c r="H46" s="144"/>
      <c r="I46" s="145"/>
    </row>
    <row r="47" spans="6:9" x14ac:dyDescent="0.25">
      <c r="F47" s="143"/>
      <c r="G47" s="144"/>
      <c r="H47" s="144"/>
      <c r="I47" s="145"/>
    </row>
    <row r="48" spans="6:9" x14ac:dyDescent="0.25">
      <c r="F48" s="143"/>
      <c r="G48" s="144"/>
      <c r="H48" s="144"/>
      <c r="I48" s="145"/>
    </row>
    <row r="49" spans="6:9" x14ac:dyDescent="0.25">
      <c r="F49" s="143"/>
      <c r="G49" s="144"/>
      <c r="H49" s="144"/>
      <c r="I49" s="145"/>
    </row>
    <row r="50" spans="6:9" x14ac:dyDescent="0.25">
      <c r="F50" s="143"/>
      <c r="G50" s="144"/>
      <c r="H50" s="144"/>
      <c r="I50" s="145"/>
    </row>
    <row r="51" spans="6:9" x14ac:dyDescent="0.25">
      <c r="F51" s="143"/>
      <c r="G51" s="144"/>
      <c r="H51" s="144"/>
      <c r="I51" s="145"/>
    </row>
    <row r="52" spans="6:9" x14ac:dyDescent="0.25">
      <c r="F52" s="143"/>
      <c r="G52" s="144"/>
      <c r="H52" s="144"/>
      <c r="I52" s="145"/>
    </row>
    <row r="53" spans="6:9" x14ac:dyDescent="0.25">
      <c r="F53" s="143"/>
      <c r="G53" s="144"/>
      <c r="H53" s="144"/>
      <c r="I53" s="145"/>
    </row>
    <row r="54" spans="6:9" x14ac:dyDescent="0.25">
      <c r="F54" s="143"/>
      <c r="G54" s="144"/>
      <c r="H54" s="144"/>
      <c r="I54" s="145"/>
    </row>
    <row r="55" spans="6:9" x14ac:dyDescent="0.25">
      <c r="F55" s="143"/>
      <c r="G55" s="144"/>
      <c r="H55" s="144"/>
      <c r="I55" s="145"/>
    </row>
    <row r="56" spans="6:9" x14ac:dyDescent="0.25">
      <c r="F56" s="143"/>
      <c r="G56" s="144"/>
      <c r="H56" s="144"/>
      <c r="I56" s="145"/>
    </row>
    <row r="57" spans="6:9" x14ac:dyDescent="0.25">
      <c r="F57" s="143"/>
      <c r="G57" s="144"/>
      <c r="H57" s="144"/>
      <c r="I57" s="145"/>
    </row>
    <row r="58" spans="6:9" x14ac:dyDescent="0.25">
      <c r="F58" s="143"/>
      <c r="G58" s="144"/>
      <c r="H58" s="144"/>
      <c r="I58" s="145"/>
    </row>
    <row r="59" spans="6:9" x14ac:dyDescent="0.25">
      <c r="F59" s="143"/>
      <c r="G59" s="144"/>
      <c r="H59" s="144"/>
      <c r="I59" s="145"/>
    </row>
    <row r="60" spans="6:9" x14ac:dyDescent="0.25">
      <c r="F60" s="143"/>
      <c r="G60" s="144"/>
      <c r="H60" s="144"/>
      <c r="I60" s="145"/>
    </row>
    <row r="61" spans="6:9" x14ac:dyDescent="0.25">
      <c r="F61" s="143"/>
      <c r="G61" s="144"/>
      <c r="H61" s="144"/>
      <c r="I61" s="145"/>
    </row>
    <row r="62" spans="6:9" x14ac:dyDescent="0.25">
      <c r="F62" s="143"/>
      <c r="G62" s="144"/>
      <c r="H62" s="144"/>
      <c r="I62" s="145"/>
    </row>
    <row r="63" spans="6:9" x14ac:dyDescent="0.25">
      <c r="F63" s="143"/>
      <c r="G63" s="144"/>
      <c r="H63" s="144"/>
      <c r="I63" s="145"/>
    </row>
    <row r="64" spans="6:9" x14ac:dyDescent="0.25">
      <c r="F64" s="143"/>
      <c r="G64" s="144"/>
      <c r="H64" s="144"/>
      <c r="I64" s="145"/>
    </row>
    <row r="65" spans="6:9" x14ac:dyDescent="0.25">
      <c r="F65" s="143"/>
      <c r="G65" s="144"/>
      <c r="H65" s="144"/>
      <c r="I65" s="145"/>
    </row>
    <row r="66" spans="6:9" x14ac:dyDescent="0.25">
      <c r="F66" s="143"/>
      <c r="G66" s="144"/>
      <c r="H66" s="144"/>
      <c r="I66" s="145"/>
    </row>
    <row r="67" spans="6:9" x14ac:dyDescent="0.25">
      <c r="F67" s="143"/>
      <c r="G67" s="144"/>
      <c r="H67" s="144"/>
      <c r="I67" s="145"/>
    </row>
    <row r="68" spans="6:9" x14ac:dyDescent="0.25">
      <c r="F68" s="143"/>
      <c r="G68" s="144"/>
      <c r="H68" s="144"/>
      <c r="I68" s="145"/>
    </row>
    <row r="69" spans="6:9" x14ac:dyDescent="0.25">
      <c r="F69" s="143"/>
      <c r="G69" s="144"/>
      <c r="H69" s="144"/>
      <c r="I69" s="145"/>
    </row>
    <row r="70" spans="6:9" x14ac:dyDescent="0.25">
      <c r="F70" s="143"/>
      <c r="G70" s="144"/>
      <c r="H70" s="144"/>
      <c r="I70" s="145"/>
    </row>
    <row r="71" spans="6:9" x14ac:dyDescent="0.25">
      <c r="F71" s="143"/>
      <c r="G71" s="144"/>
      <c r="H71" s="144"/>
      <c r="I71" s="145"/>
    </row>
    <row r="72" spans="6:9" x14ac:dyDescent="0.25">
      <c r="F72" s="143"/>
      <c r="G72" s="144"/>
      <c r="H72" s="144"/>
      <c r="I72" s="145"/>
    </row>
    <row r="73" spans="6:9" x14ac:dyDescent="0.25">
      <c r="F73" s="143"/>
      <c r="G73" s="144"/>
      <c r="H73" s="144"/>
      <c r="I73" s="145"/>
    </row>
    <row r="74" spans="6:9" x14ac:dyDescent="0.25">
      <c r="F74" s="143"/>
      <c r="G74" s="144"/>
      <c r="H74" s="144"/>
      <c r="I74" s="145"/>
    </row>
  </sheetData>
  <mergeCells count="4">
    <mergeCell ref="A1:B1"/>
    <mergeCell ref="A2:B2"/>
    <mergeCell ref="G2:I2"/>
    <mergeCell ref="H23:I23"/>
  </mergeCells>
  <pageMargins left="0.59055118110236227" right="0.39370078740157483" top="0.59055118110236227" bottom="0.98425196850393704" header="0.19685039370078741" footer="0.51181102362204722"/>
  <pageSetup paperSize="9" scale="90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89"/>
  <sheetViews>
    <sheetView showGridLines="0" showZeros="0" tabSelected="1" zoomScaleNormal="100" workbookViewId="0">
      <selection activeCell="C10" sqref="C10"/>
    </sheetView>
  </sheetViews>
  <sheetFormatPr defaultColWidth="9.109375" defaultRowHeight="13.2" x14ac:dyDescent="0.25"/>
  <cols>
    <col min="1" max="1" width="4.44140625" style="146" customWidth="1"/>
    <col min="2" max="2" width="11.5546875" style="146" customWidth="1"/>
    <col min="3" max="3" width="59.44140625" style="146" customWidth="1"/>
    <col min="4" max="4" width="5.5546875" style="146" customWidth="1"/>
    <col min="5" max="5" width="8.5546875" style="194" customWidth="1"/>
    <col min="6" max="6" width="9.88671875" style="146" customWidth="1"/>
    <col min="7" max="7" width="13.88671875" style="146" customWidth="1"/>
    <col min="8" max="11" width="9.109375" style="146"/>
    <col min="12" max="12" width="75.33203125" style="146" customWidth="1"/>
    <col min="13" max="13" width="45.33203125" style="146" customWidth="1"/>
    <col min="14" max="16384" width="9.109375" style="146"/>
  </cols>
  <sheetData>
    <row r="1" spans="1:104" ht="15.6" x14ac:dyDescent="0.3">
      <c r="A1" s="227" t="s">
        <v>74</v>
      </c>
      <c r="B1" s="227"/>
      <c r="C1" s="227"/>
      <c r="D1" s="227"/>
      <c r="E1" s="227"/>
      <c r="F1" s="227"/>
      <c r="G1" s="227"/>
    </row>
    <row r="2" spans="1:104" ht="14.25" customHeight="1" thickBot="1" x14ac:dyDescent="0.3">
      <c r="A2" s="147"/>
      <c r="B2" s="148"/>
      <c r="C2" s="149"/>
      <c r="D2" s="149"/>
      <c r="E2" s="150"/>
      <c r="F2" s="149"/>
      <c r="G2" s="149"/>
    </row>
    <row r="3" spans="1:104" ht="13.8" thickTop="1" x14ac:dyDescent="0.25">
      <c r="A3" s="216" t="s">
        <v>45</v>
      </c>
      <c r="B3" s="217"/>
      <c r="C3" s="97" t="s">
        <v>219</v>
      </c>
      <c r="D3" s="151"/>
      <c r="E3" s="152" t="s">
        <v>61</v>
      </c>
      <c r="F3" s="153" t="str">
        <f>Rekapitulace!H1</f>
        <v>201700601c</v>
      </c>
      <c r="G3" s="154"/>
    </row>
    <row r="4" spans="1:104" ht="13.8" thickBot="1" x14ac:dyDescent="0.3">
      <c r="A4" s="228" t="s">
        <v>47</v>
      </c>
      <c r="B4" s="219"/>
      <c r="C4" s="103" t="str">
        <f>CONCATENATE(cisloobjektu," ",nazevobjektu)</f>
        <v xml:space="preserve"> </v>
      </c>
      <c r="D4" s="155"/>
      <c r="E4" s="229">
        <f>Rekapitulace!G2</f>
        <v>0</v>
      </c>
      <c r="F4" s="230"/>
      <c r="G4" s="231"/>
    </row>
    <row r="5" spans="1:104" ht="13.8" thickTop="1" x14ac:dyDescent="0.25">
      <c r="A5" s="156"/>
      <c r="B5" s="147"/>
      <c r="C5" s="147"/>
      <c r="D5" s="147"/>
      <c r="E5" s="157"/>
      <c r="F5" s="147"/>
      <c r="G5" s="158"/>
    </row>
    <row r="6" spans="1:104" x14ac:dyDescent="0.25">
      <c r="A6" s="159" t="s">
        <v>62</v>
      </c>
      <c r="B6" s="160" t="s">
        <v>63</v>
      </c>
      <c r="C6" s="160" t="s">
        <v>64</v>
      </c>
      <c r="D6" s="160" t="s">
        <v>65</v>
      </c>
      <c r="E6" s="161" t="s">
        <v>66</v>
      </c>
      <c r="F6" s="160" t="s">
        <v>67</v>
      </c>
      <c r="G6" s="162" t="s">
        <v>68</v>
      </c>
    </row>
    <row r="7" spans="1:104" x14ac:dyDescent="0.25">
      <c r="A7" s="163" t="s">
        <v>69</v>
      </c>
      <c r="B7" s="164" t="s">
        <v>70</v>
      </c>
      <c r="C7" s="165" t="s">
        <v>71</v>
      </c>
      <c r="D7" s="166"/>
      <c r="E7" s="167"/>
      <c r="F7" s="167"/>
      <c r="G7" s="168"/>
      <c r="H7" s="169"/>
      <c r="I7" s="169"/>
      <c r="O7" s="170">
        <v>1</v>
      </c>
    </row>
    <row r="8" spans="1:104" x14ac:dyDescent="0.25">
      <c r="A8" s="171">
        <v>1</v>
      </c>
      <c r="B8" s="172" t="s">
        <v>78</v>
      </c>
      <c r="C8" s="173" t="s">
        <v>79</v>
      </c>
      <c r="D8" s="174" t="s">
        <v>80</v>
      </c>
      <c r="E8" s="175">
        <v>598</v>
      </c>
      <c r="F8" s="175">
        <v>0</v>
      </c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0</v>
      </c>
    </row>
    <row r="9" spans="1:104" x14ac:dyDescent="0.25">
      <c r="A9" s="178"/>
      <c r="B9" s="180"/>
      <c r="C9" s="225" t="s">
        <v>81</v>
      </c>
      <c r="D9" s="226"/>
      <c r="E9" s="181">
        <v>598</v>
      </c>
      <c r="F9" s="182"/>
      <c r="G9" s="183"/>
      <c r="M9" s="179">
        <v>598</v>
      </c>
      <c r="O9" s="170"/>
    </row>
    <row r="10" spans="1:104" x14ac:dyDescent="0.25">
      <c r="A10" s="171">
        <v>2</v>
      </c>
      <c r="B10" s="172" t="s">
        <v>82</v>
      </c>
      <c r="C10" s="173" t="s">
        <v>83</v>
      </c>
      <c r="D10" s="174" t="s">
        <v>80</v>
      </c>
      <c r="E10" s="175">
        <v>580</v>
      </c>
      <c r="F10" s="175">
        <v>0</v>
      </c>
      <c r="G10" s="176">
        <f>E10*F10</f>
        <v>0</v>
      </c>
      <c r="O10" s="170">
        <v>2</v>
      </c>
      <c r="AA10" s="146">
        <v>1</v>
      </c>
      <c r="AB10" s="146">
        <v>1</v>
      </c>
      <c r="AC10" s="146">
        <v>1</v>
      </c>
      <c r="AZ10" s="146">
        <v>1</v>
      </c>
      <c r="BA10" s="146">
        <f>IF(AZ10=1,G10,0)</f>
        <v>0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A10" s="177">
        <v>1</v>
      </c>
      <c r="CB10" s="177">
        <v>1</v>
      </c>
      <c r="CZ10" s="146">
        <v>0</v>
      </c>
    </row>
    <row r="11" spans="1:104" x14ac:dyDescent="0.25">
      <c r="A11" s="178"/>
      <c r="B11" s="180"/>
      <c r="C11" s="225" t="s">
        <v>84</v>
      </c>
      <c r="D11" s="226"/>
      <c r="E11" s="181">
        <v>580</v>
      </c>
      <c r="F11" s="182"/>
      <c r="G11" s="183"/>
      <c r="M11" s="179">
        <v>580</v>
      </c>
      <c r="O11" s="170"/>
    </row>
    <row r="12" spans="1:104" x14ac:dyDescent="0.25">
      <c r="A12" s="171">
        <v>3</v>
      </c>
      <c r="B12" s="172" t="s">
        <v>85</v>
      </c>
      <c r="C12" s="173" t="s">
        <v>86</v>
      </c>
      <c r="D12" s="174" t="s">
        <v>87</v>
      </c>
      <c r="E12" s="175">
        <v>777</v>
      </c>
      <c r="F12" s="175">
        <v>0</v>
      </c>
      <c r="G12" s="176">
        <f>E12*F12</f>
        <v>0</v>
      </c>
      <c r="O12" s="170">
        <v>2</v>
      </c>
      <c r="AA12" s="146">
        <v>1</v>
      </c>
      <c r="AB12" s="146">
        <v>1</v>
      </c>
      <c r="AC12" s="146">
        <v>1</v>
      </c>
      <c r="AZ12" s="146">
        <v>1</v>
      </c>
      <c r="BA12" s="146">
        <f>IF(AZ12=1,G12,0)</f>
        <v>0</v>
      </c>
      <c r="BB12" s="146">
        <f>IF(AZ12=2,G12,0)</f>
        <v>0</v>
      </c>
      <c r="BC12" s="146">
        <f>IF(AZ12=3,G12,0)</f>
        <v>0</v>
      </c>
      <c r="BD12" s="146">
        <f>IF(AZ12=4,G12,0)</f>
        <v>0</v>
      </c>
      <c r="BE12" s="146">
        <f>IF(AZ12=5,G12,0)</f>
        <v>0</v>
      </c>
      <c r="CA12" s="177">
        <v>1</v>
      </c>
      <c r="CB12" s="177">
        <v>1</v>
      </c>
      <c r="CZ12" s="146">
        <v>0</v>
      </c>
    </row>
    <row r="13" spans="1:104" x14ac:dyDescent="0.25">
      <c r="A13" s="178"/>
      <c r="B13" s="180"/>
      <c r="C13" s="225" t="s">
        <v>88</v>
      </c>
      <c r="D13" s="226"/>
      <c r="E13" s="181">
        <v>777</v>
      </c>
      <c r="F13" s="182"/>
      <c r="G13" s="183"/>
      <c r="M13" s="179" t="s">
        <v>88</v>
      </c>
      <c r="O13" s="170"/>
    </row>
    <row r="14" spans="1:104" x14ac:dyDescent="0.25">
      <c r="A14" s="171">
        <v>4</v>
      </c>
      <c r="B14" s="172" t="s">
        <v>89</v>
      </c>
      <c r="C14" s="173" t="s">
        <v>90</v>
      </c>
      <c r="D14" s="174" t="s">
        <v>87</v>
      </c>
      <c r="E14" s="175">
        <v>19</v>
      </c>
      <c r="F14" s="175">
        <v>0</v>
      </c>
      <c r="G14" s="176">
        <f>E14*F14</f>
        <v>0</v>
      </c>
      <c r="O14" s="170">
        <v>2</v>
      </c>
      <c r="AA14" s="146">
        <v>1</v>
      </c>
      <c r="AB14" s="146">
        <v>1</v>
      </c>
      <c r="AC14" s="146">
        <v>1</v>
      </c>
      <c r="AZ14" s="146">
        <v>1</v>
      </c>
      <c r="BA14" s="146">
        <f>IF(AZ14=1,G14,0)</f>
        <v>0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77">
        <v>1</v>
      </c>
      <c r="CB14" s="177">
        <v>1</v>
      </c>
      <c r="CZ14" s="146">
        <v>0</v>
      </c>
    </row>
    <row r="15" spans="1:104" x14ac:dyDescent="0.25">
      <c r="A15" s="178"/>
      <c r="B15" s="180"/>
      <c r="C15" s="225" t="s">
        <v>91</v>
      </c>
      <c r="D15" s="226"/>
      <c r="E15" s="181">
        <v>19</v>
      </c>
      <c r="F15" s="182"/>
      <c r="G15" s="183"/>
      <c r="M15" s="179">
        <v>19</v>
      </c>
      <c r="O15" s="170"/>
    </row>
    <row r="16" spans="1:104" x14ac:dyDescent="0.25">
      <c r="A16" s="171">
        <v>5</v>
      </c>
      <c r="B16" s="172" t="s">
        <v>92</v>
      </c>
      <c r="C16" s="173" t="s">
        <v>93</v>
      </c>
      <c r="D16" s="174" t="s">
        <v>94</v>
      </c>
      <c r="E16" s="175">
        <v>209</v>
      </c>
      <c r="F16" s="175">
        <v>0</v>
      </c>
      <c r="G16" s="176">
        <f>E16*F16</f>
        <v>0</v>
      </c>
      <c r="O16" s="170">
        <v>2</v>
      </c>
      <c r="AA16" s="146">
        <v>1</v>
      </c>
      <c r="AB16" s="146">
        <v>1</v>
      </c>
      <c r="AC16" s="146">
        <v>1</v>
      </c>
      <c r="AZ16" s="146">
        <v>1</v>
      </c>
      <c r="BA16" s="146">
        <f>IF(AZ16=1,G16,0)</f>
        <v>0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7">
        <v>1</v>
      </c>
      <c r="CB16" s="177">
        <v>1</v>
      </c>
      <c r="CZ16" s="146">
        <v>0</v>
      </c>
    </row>
    <row r="17" spans="1:104" x14ac:dyDescent="0.25">
      <c r="A17" s="178"/>
      <c r="B17" s="180"/>
      <c r="C17" s="225" t="s">
        <v>95</v>
      </c>
      <c r="D17" s="226"/>
      <c r="E17" s="181">
        <v>209</v>
      </c>
      <c r="F17" s="182"/>
      <c r="G17" s="183"/>
      <c r="M17" s="179">
        <v>209</v>
      </c>
      <c r="O17" s="170"/>
    </row>
    <row r="18" spans="1:104" x14ac:dyDescent="0.25">
      <c r="A18" s="171">
        <v>6</v>
      </c>
      <c r="B18" s="172" t="s">
        <v>96</v>
      </c>
      <c r="C18" s="173" t="s">
        <v>97</v>
      </c>
      <c r="D18" s="174" t="s">
        <v>94</v>
      </c>
      <c r="E18" s="175">
        <v>209</v>
      </c>
      <c r="F18" s="175">
        <v>0</v>
      </c>
      <c r="G18" s="176">
        <f>E18*F18</f>
        <v>0</v>
      </c>
      <c r="O18" s="170">
        <v>2</v>
      </c>
      <c r="AA18" s="146">
        <v>1</v>
      </c>
      <c r="AB18" s="146">
        <v>1</v>
      </c>
      <c r="AC18" s="146">
        <v>1</v>
      </c>
      <c r="AZ18" s="146">
        <v>1</v>
      </c>
      <c r="BA18" s="146">
        <f>IF(AZ18=1,G18,0)</f>
        <v>0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77">
        <v>1</v>
      </c>
      <c r="CB18" s="177">
        <v>1</v>
      </c>
      <c r="CZ18" s="146">
        <v>0</v>
      </c>
    </row>
    <row r="19" spans="1:104" x14ac:dyDescent="0.25">
      <c r="A19" s="178"/>
      <c r="B19" s="180"/>
      <c r="C19" s="225" t="s">
        <v>95</v>
      </c>
      <c r="D19" s="226"/>
      <c r="E19" s="181">
        <v>209</v>
      </c>
      <c r="F19" s="182"/>
      <c r="G19" s="183"/>
      <c r="M19" s="179">
        <v>209</v>
      </c>
      <c r="O19" s="170"/>
    </row>
    <row r="20" spans="1:104" x14ac:dyDescent="0.25">
      <c r="A20" s="171">
        <v>7</v>
      </c>
      <c r="B20" s="172" t="s">
        <v>98</v>
      </c>
      <c r="C20" s="173" t="s">
        <v>99</v>
      </c>
      <c r="D20" s="174" t="s">
        <v>94</v>
      </c>
      <c r="E20" s="175">
        <v>36</v>
      </c>
      <c r="F20" s="175">
        <v>0</v>
      </c>
      <c r="G20" s="176">
        <f>E20*F20</f>
        <v>0</v>
      </c>
      <c r="O20" s="170">
        <v>2</v>
      </c>
      <c r="AA20" s="146">
        <v>1</v>
      </c>
      <c r="AB20" s="146">
        <v>1</v>
      </c>
      <c r="AC20" s="146">
        <v>1</v>
      </c>
      <c r="AZ20" s="146">
        <v>1</v>
      </c>
      <c r="BA20" s="146">
        <f>IF(AZ20=1,G20,0)</f>
        <v>0</v>
      </c>
      <c r="BB20" s="146">
        <f>IF(AZ20=2,G20,0)</f>
        <v>0</v>
      </c>
      <c r="BC20" s="146">
        <f>IF(AZ20=3,G20,0)</f>
        <v>0</v>
      </c>
      <c r="BD20" s="146">
        <f>IF(AZ20=4,G20,0)</f>
        <v>0</v>
      </c>
      <c r="BE20" s="146">
        <f>IF(AZ20=5,G20,0)</f>
        <v>0</v>
      </c>
      <c r="CA20" s="177">
        <v>1</v>
      </c>
      <c r="CB20" s="177">
        <v>1</v>
      </c>
      <c r="CZ20" s="146">
        <v>0</v>
      </c>
    </row>
    <row r="21" spans="1:104" x14ac:dyDescent="0.25">
      <c r="A21" s="178"/>
      <c r="B21" s="180"/>
      <c r="C21" s="225" t="s">
        <v>100</v>
      </c>
      <c r="D21" s="226"/>
      <c r="E21" s="181">
        <v>1.2825</v>
      </c>
      <c r="F21" s="182"/>
      <c r="G21" s="183"/>
      <c r="M21" s="179" t="s">
        <v>100</v>
      </c>
      <c r="O21" s="170"/>
    </row>
    <row r="22" spans="1:104" x14ac:dyDescent="0.25">
      <c r="A22" s="178"/>
      <c r="B22" s="180"/>
      <c r="C22" s="225" t="s">
        <v>101</v>
      </c>
      <c r="D22" s="226"/>
      <c r="E22" s="181">
        <v>34.11</v>
      </c>
      <c r="F22" s="182"/>
      <c r="G22" s="183"/>
      <c r="M22" s="179" t="s">
        <v>101</v>
      </c>
      <c r="O22" s="170"/>
    </row>
    <row r="23" spans="1:104" x14ac:dyDescent="0.25">
      <c r="A23" s="178"/>
      <c r="B23" s="180"/>
      <c r="C23" s="225" t="s">
        <v>102</v>
      </c>
      <c r="D23" s="226"/>
      <c r="E23" s="181">
        <v>0.60750000000000004</v>
      </c>
      <c r="F23" s="182"/>
      <c r="G23" s="183"/>
      <c r="M23" s="179" t="s">
        <v>102</v>
      </c>
      <c r="O23" s="170"/>
    </row>
    <row r="24" spans="1:104" x14ac:dyDescent="0.25">
      <c r="A24" s="171">
        <v>8</v>
      </c>
      <c r="B24" s="172" t="s">
        <v>103</v>
      </c>
      <c r="C24" s="173" t="s">
        <v>104</v>
      </c>
      <c r="D24" s="174" t="s">
        <v>94</v>
      </c>
      <c r="E24" s="175">
        <v>36</v>
      </c>
      <c r="F24" s="175">
        <v>0</v>
      </c>
      <c r="G24" s="176">
        <f>E24*F24</f>
        <v>0</v>
      </c>
      <c r="O24" s="170">
        <v>2</v>
      </c>
      <c r="AA24" s="146">
        <v>1</v>
      </c>
      <c r="AB24" s="146">
        <v>1</v>
      </c>
      <c r="AC24" s="146">
        <v>1</v>
      </c>
      <c r="AZ24" s="146">
        <v>1</v>
      </c>
      <c r="BA24" s="146">
        <f>IF(AZ24=1,G24,0)</f>
        <v>0</v>
      </c>
      <c r="BB24" s="146">
        <f>IF(AZ24=2,G24,0)</f>
        <v>0</v>
      </c>
      <c r="BC24" s="146">
        <f>IF(AZ24=3,G24,0)</f>
        <v>0</v>
      </c>
      <c r="BD24" s="146">
        <f>IF(AZ24=4,G24,0)</f>
        <v>0</v>
      </c>
      <c r="BE24" s="146">
        <f>IF(AZ24=5,G24,0)</f>
        <v>0</v>
      </c>
      <c r="CA24" s="177">
        <v>1</v>
      </c>
      <c r="CB24" s="177">
        <v>1</v>
      </c>
      <c r="CZ24" s="146">
        <v>0</v>
      </c>
    </row>
    <row r="25" spans="1:104" x14ac:dyDescent="0.25">
      <c r="A25" s="178"/>
      <c r="B25" s="180"/>
      <c r="C25" s="225" t="s">
        <v>105</v>
      </c>
      <c r="D25" s="226"/>
      <c r="E25" s="181">
        <v>36</v>
      </c>
      <c r="F25" s="182"/>
      <c r="G25" s="183"/>
      <c r="M25" s="179">
        <v>36</v>
      </c>
      <c r="O25" s="170"/>
    </row>
    <row r="26" spans="1:104" x14ac:dyDescent="0.25">
      <c r="A26" s="171">
        <v>9</v>
      </c>
      <c r="B26" s="172" t="s">
        <v>106</v>
      </c>
      <c r="C26" s="173" t="s">
        <v>107</v>
      </c>
      <c r="D26" s="174" t="s">
        <v>94</v>
      </c>
      <c r="E26" s="175">
        <v>245</v>
      </c>
      <c r="F26" s="175">
        <v>0</v>
      </c>
      <c r="G26" s="176">
        <f>E26*F26</f>
        <v>0</v>
      </c>
      <c r="O26" s="170">
        <v>2</v>
      </c>
      <c r="AA26" s="146">
        <v>1</v>
      </c>
      <c r="AB26" s="146">
        <v>1</v>
      </c>
      <c r="AC26" s="146">
        <v>1</v>
      </c>
      <c r="AZ26" s="146">
        <v>1</v>
      </c>
      <c r="BA26" s="146">
        <f>IF(AZ26=1,G26,0)</f>
        <v>0</v>
      </c>
      <c r="BB26" s="146">
        <f>IF(AZ26=2,G26,0)</f>
        <v>0</v>
      </c>
      <c r="BC26" s="146">
        <f>IF(AZ26=3,G26,0)</f>
        <v>0</v>
      </c>
      <c r="BD26" s="146">
        <f>IF(AZ26=4,G26,0)</f>
        <v>0</v>
      </c>
      <c r="BE26" s="146">
        <f>IF(AZ26=5,G26,0)</f>
        <v>0</v>
      </c>
      <c r="CA26" s="177">
        <v>1</v>
      </c>
      <c r="CB26" s="177">
        <v>1</v>
      </c>
      <c r="CZ26" s="146">
        <v>0</v>
      </c>
    </row>
    <row r="27" spans="1:104" x14ac:dyDescent="0.25">
      <c r="A27" s="178"/>
      <c r="B27" s="180"/>
      <c r="C27" s="225" t="s">
        <v>108</v>
      </c>
      <c r="D27" s="226"/>
      <c r="E27" s="181">
        <v>245</v>
      </c>
      <c r="F27" s="182"/>
      <c r="G27" s="183"/>
      <c r="M27" s="179" t="s">
        <v>108</v>
      </c>
      <c r="O27" s="170"/>
    </row>
    <row r="28" spans="1:104" x14ac:dyDescent="0.25">
      <c r="A28" s="171">
        <v>10</v>
      </c>
      <c r="B28" s="172" t="s">
        <v>109</v>
      </c>
      <c r="C28" s="173" t="s">
        <v>110</v>
      </c>
      <c r="D28" s="174" t="s">
        <v>94</v>
      </c>
      <c r="E28" s="175">
        <v>245</v>
      </c>
      <c r="F28" s="175">
        <v>0</v>
      </c>
      <c r="G28" s="176">
        <f>E28*F28</f>
        <v>0</v>
      </c>
      <c r="O28" s="170">
        <v>2</v>
      </c>
      <c r="AA28" s="146">
        <v>1</v>
      </c>
      <c r="AB28" s="146">
        <v>1</v>
      </c>
      <c r="AC28" s="146">
        <v>1</v>
      </c>
      <c r="AZ28" s="146">
        <v>1</v>
      </c>
      <c r="BA28" s="146">
        <f>IF(AZ28=1,G28,0)</f>
        <v>0</v>
      </c>
      <c r="BB28" s="146">
        <f>IF(AZ28=2,G28,0)</f>
        <v>0</v>
      </c>
      <c r="BC28" s="146">
        <f>IF(AZ28=3,G28,0)</f>
        <v>0</v>
      </c>
      <c r="BD28" s="146">
        <f>IF(AZ28=4,G28,0)</f>
        <v>0</v>
      </c>
      <c r="BE28" s="146">
        <f>IF(AZ28=5,G28,0)</f>
        <v>0</v>
      </c>
      <c r="CA28" s="177">
        <v>1</v>
      </c>
      <c r="CB28" s="177">
        <v>1</v>
      </c>
      <c r="CZ28" s="146">
        <v>0</v>
      </c>
    </row>
    <row r="29" spans="1:104" x14ac:dyDescent="0.25">
      <c r="A29" s="178"/>
      <c r="B29" s="180"/>
      <c r="C29" s="225" t="s">
        <v>111</v>
      </c>
      <c r="D29" s="226"/>
      <c r="E29" s="181">
        <v>36</v>
      </c>
      <c r="F29" s="182"/>
      <c r="G29" s="183"/>
      <c r="M29" s="179" t="s">
        <v>111</v>
      </c>
      <c r="O29" s="170"/>
    </row>
    <row r="30" spans="1:104" x14ac:dyDescent="0.25">
      <c r="A30" s="178"/>
      <c r="B30" s="180"/>
      <c r="C30" s="225" t="s">
        <v>112</v>
      </c>
      <c r="D30" s="226"/>
      <c r="E30" s="181">
        <v>209</v>
      </c>
      <c r="F30" s="182"/>
      <c r="G30" s="183"/>
      <c r="M30" s="179" t="s">
        <v>112</v>
      </c>
      <c r="O30" s="170"/>
    </row>
    <row r="31" spans="1:104" x14ac:dyDescent="0.25">
      <c r="A31" s="171">
        <v>11</v>
      </c>
      <c r="B31" s="172" t="s">
        <v>113</v>
      </c>
      <c r="C31" s="173" t="s">
        <v>114</v>
      </c>
      <c r="D31" s="174" t="s">
        <v>94</v>
      </c>
      <c r="E31" s="175">
        <v>1225</v>
      </c>
      <c r="F31" s="175">
        <v>0</v>
      </c>
      <c r="G31" s="176">
        <f>E31*F31</f>
        <v>0</v>
      </c>
      <c r="O31" s="170">
        <v>2</v>
      </c>
      <c r="AA31" s="146">
        <v>1</v>
      </c>
      <c r="AB31" s="146">
        <v>1</v>
      </c>
      <c r="AC31" s="146">
        <v>1</v>
      </c>
      <c r="AZ31" s="146">
        <v>1</v>
      </c>
      <c r="BA31" s="146">
        <f>IF(AZ31=1,G31,0)</f>
        <v>0</v>
      </c>
      <c r="BB31" s="146">
        <f>IF(AZ31=2,G31,0)</f>
        <v>0</v>
      </c>
      <c r="BC31" s="146">
        <f>IF(AZ31=3,G31,0)</f>
        <v>0</v>
      </c>
      <c r="BD31" s="146">
        <f>IF(AZ31=4,G31,0)</f>
        <v>0</v>
      </c>
      <c r="BE31" s="146">
        <f>IF(AZ31=5,G31,0)</f>
        <v>0</v>
      </c>
      <c r="CA31" s="177">
        <v>1</v>
      </c>
      <c r="CB31" s="177">
        <v>1</v>
      </c>
      <c r="CZ31" s="146">
        <v>0</v>
      </c>
    </row>
    <row r="32" spans="1:104" x14ac:dyDescent="0.25">
      <c r="A32" s="178"/>
      <c r="B32" s="180"/>
      <c r="C32" s="225" t="s">
        <v>115</v>
      </c>
      <c r="D32" s="226"/>
      <c r="E32" s="181">
        <v>1225</v>
      </c>
      <c r="F32" s="182"/>
      <c r="G32" s="183"/>
      <c r="M32" s="179" t="s">
        <v>115</v>
      </c>
      <c r="O32" s="170"/>
    </row>
    <row r="33" spans="1:104" x14ac:dyDescent="0.25">
      <c r="A33" s="171">
        <v>12</v>
      </c>
      <c r="B33" s="172" t="s">
        <v>116</v>
      </c>
      <c r="C33" s="173" t="s">
        <v>117</v>
      </c>
      <c r="D33" s="174" t="s">
        <v>94</v>
      </c>
      <c r="E33" s="175">
        <v>245</v>
      </c>
      <c r="F33" s="175">
        <v>0</v>
      </c>
      <c r="G33" s="176">
        <f>E33*F33</f>
        <v>0</v>
      </c>
      <c r="O33" s="170">
        <v>2</v>
      </c>
      <c r="AA33" s="146">
        <v>1</v>
      </c>
      <c r="AB33" s="146">
        <v>1</v>
      </c>
      <c r="AC33" s="146">
        <v>1</v>
      </c>
      <c r="AZ33" s="146">
        <v>1</v>
      </c>
      <c r="BA33" s="146">
        <f>IF(AZ33=1,G33,0)</f>
        <v>0</v>
      </c>
      <c r="BB33" s="146">
        <f>IF(AZ33=2,G33,0)</f>
        <v>0</v>
      </c>
      <c r="BC33" s="146">
        <f>IF(AZ33=3,G33,0)</f>
        <v>0</v>
      </c>
      <c r="BD33" s="146">
        <f>IF(AZ33=4,G33,0)</f>
        <v>0</v>
      </c>
      <c r="BE33" s="146">
        <f>IF(AZ33=5,G33,0)</f>
        <v>0</v>
      </c>
      <c r="CA33" s="177">
        <v>1</v>
      </c>
      <c r="CB33" s="177">
        <v>1</v>
      </c>
      <c r="CZ33" s="146">
        <v>0</v>
      </c>
    </row>
    <row r="34" spans="1:104" x14ac:dyDescent="0.25">
      <c r="A34" s="178"/>
      <c r="B34" s="180"/>
      <c r="C34" s="225" t="s">
        <v>118</v>
      </c>
      <c r="D34" s="226"/>
      <c r="E34" s="181">
        <v>245</v>
      </c>
      <c r="F34" s="182"/>
      <c r="G34" s="183"/>
      <c r="M34" s="179">
        <v>245</v>
      </c>
      <c r="O34" s="170"/>
    </row>
    <row r="35" spans="1:104" x14ac:dyDescent="0.25">
      <c r="A35" s="171">
        <v>13</v>
      </c>
      <c r="B35" s="172" t="s">
        <v>119</v>
      </c>
      <c r="C35" s="173" t="s">
        <v>120</v>
      </c>
      <c r="D35" s="174" t="s">
        <v>94</v>
      </c>
      <c r="E35" s="175">
        <v>245</v>
      </c>
      <c r="F35" s="175">
        <v>0</v>
      </c>
      <c r="G35" s="176">
        <f>E35*F35</f>
        <v>0</v>
      </c>
      <c r="O35" s="170">
        <v>2</v>
      </c>
      <c r="AA35" s="146">
        <v>1</v>
      </c>
      <c r="AB35" s="146">
        <v>1</v>
      </c>
      <c r="AC35" s="146">
        <v>1</v>
      </c>
      <c r="AZ35" s="146">
        <v>1</v>
      </c>
      <c r="BA35" s="146">
        <f>IF(AZ35=1,G35,0)</f>
        <v>0</v>
      </c>
      <c r="BB35" s="146">
        <f>IF(AZ35=2,G35,0)</f>
        <v>0</v>
      </c>
      <c r="BC35" s="146">
        <f>IF(AZ35=3,G35,0)</f>
        <v>0</v>
      </c>
      <c r="BD35" s="146">
        <f>IF(AZ35=4,G35,0)</f>
        <v>0</v>
      </c>
      <c r="BE35" s="146">
        <f>IF(AZ35=5,G35,0)</f>
        <v>0</v>
      </c>
      <c r="CA35" s="177">
        <v>1</v>
      </c>
      <c r="CB35" s="177">
        <v>1</v>
      </c>
      <c r="CZ35" s="146">
        <v>0</v>
      </c>
    </row>
    <row r="36" spans="1:104" x14ac:dyDescent="0.25">
      <c r="A36" s="178"/>
      <c r="B36" s="180"/>
      <c r="C36" s="225" t="s">
        <v>118</v>
      </c>
      <c r="D36" s="226"/>
      <c r="E36" s="181">
        <v>245</v>
      </c>
      <c r="F36" s="182"/>
      <c r="G36" s="183"/>
      <c r="M36" s="179">
        <v>245</v>
      </c>
      <c r="O36" s="170"/>
    </row>
    <row r="37" spans="1:104" x14ac:dyDescent="0.25">
      <c r="A37" s="171">
        <v>14</v>
      </c>
      <c r="B37" s="172" t="s">
        <v>121</v>
      </c>
      <c r="C37" s="173" t="s">
        <v>122</v>
      </c>
      <c r="D37" s="174" t="s">
        <v>80</v>
      </c>
      <c r="E37" s="175">
        <v>907.2</v>
      </c>
      <c r="F37" s="175">
        <v>0</v>
      </c>
      <c r="G37" s="176">
        <f>E37*F37</f>
        <v>0</v>
      </c>
      <c r="O37" s="170">
        <v>2</v>
      </c>
      <c r="AA37" s="146">
        <v>1</v>
      </c>
      <c r="AB37" s="146">
        <v>1</v>
      </c>
      <c r="AC37" s="146">
        <v>1</v>
      </c>
      <c r="AZ37" s="146">
        <v>1</v>
      </c>
      <c r="BA37" s="146">
        <f>IF(AZ37=1,G37,0)</f>
        <v>0</v>
      </c>
      <c r="BB37" s="146">
        <f>IF(AZ37=2,G37,0)</f>
        <v>0</v>
      </c>
      <c r="BC37" s="146">
        <f>IF(AZ37=3,G37,0)</f>
        <v>0</v>
      </c>
      <c r="BD37" s="146">
        <f>IF(AZ37=4,G37,0)</f>
        <v>0</v>
      </c>
      <c r="BE37" s="146">
        <f>IF(AZ37=5,G37,0)</f>
        <v>0</v>
      </c>
      <c r="CA37" s="177">
        <v>1</v>
      </c>
      <c r="CB37" s="177">
        <v>1</v>
      </c>
      <c r="CZ37" s="146">
        <v>0</v>
      </c>
    </row>
    <row r="38" spans="1:104" x14ac:dyDescent="0.25">
      <c r="A38" s="178"/>
      <c r="B38" s="180"/>
      <c r="C38" s="225" t="s">
        <v>123</v>
      </c>
      <c r="D38" s="226"/>
      <c r="E38" s="181">
        <v>907.2</v>
      </c>
      <c r="F38" s="182"/>
      <c r="G38" s="183"/>
      <c r="M38" s="179" t="s">
        <v>123</v>
      </c>
      <c r="O38" s="170"/>
    </row>
    <row r="39" spans="1:104" x14ac:dyDescent="0.25">
      <c r="A39" s="178"/>
      <c r="B39" s="180"/>
      <c r="C39" s="225" t="s">
        <v>124</v>
      </c>
      <c r="D39" s="226"/>
      <c r="E39" s="181">
        <v>0</v>
      </c>
      <c r="F39" s="182"/>
      <c r="G39" s="183"/>
      <c r="M39" s="179" t="s">
        <v>124</v>
      </c>
      <c r="O39" s="170"/>
    </row>
    <row r="40" spans="1:104" x14ac:dyDescent="0.25">
      <c r="A40" s="171">
        <v>15</v>
      </c>
      <c r="B40" s="172" t="s">
        <v>125</v>
      </c>
      <c r="C40" s="173" t="s">
        <v>126</v>
      </c>
      <c r="D40" s="174" t="s">
        <v>94</v>
      </c>
      <c r="E40" s="175">
        <v>245</v>
      </c>
      <c r="F40" s="175">
        <v>0</v>
      </c>
      <c r="G40" s="176">
        <f>E40*F40</f>
        <v>0</v>
      </c>
      <c r="O40" s="170">
        <v>2</v>
      </c>
      <c r="AA40" s="146">
        <v>1</v>
      </c>
      <c r="AB40" s="146">
        <v>1</v>
      </c>
      <c r="AC40" s="146">
        <v>1</v>
      </c>
      <c r="AZ40" s="146">
        <v>1</v>
      </c>
      <c r="BA40" s="146">
        <f>IF(AZ40=1,G40,0)</f>
        <v>0</v>
      </c>
      <c r="BB40" s="146">
        <f>IF(AZ40=2,G40,0)</f>
        <v>0</v>
      </c>
      <c r="BC40" s="146">
        <f>IF(AZ40=3,G40,0)</f>
        <v>0</v>
      </c>
      <c r="BD40" s="146">
        <f>IF(AZ40=4,G40,0)</f>
        <v>0</v>
      </c>
      <c r="BE40" s="146">
        <f>IF(AZ40=5,G40,0)</f>
        <v>0</v>
      </c>
      <c r="CA40" s="177">
        <v>1</v>
      </c>
      <c r="CB40" s="177">
        <v>1</v>
      </c>
      <c r="CZ40" s="146">
        <v>0</v>
      </c>
    </row>
    <row r="41" spans="1:104" x14ac:dyDescent="0.25">
      <c r="A41" s="178"/>
      <c r="B41" s="180"/>
      <c r="C41" s="225" t="s">
        <v>118</v>
      </c>
      <c r="D41" s="226"/>
      <c r="E41" s="181">
        <v>245</v>
      </c>
      <c r="F41" s="182"/>
      <c r="G41" s="183"/>
      <c r="M41" s="179">
        <v>245</v>
      </c>
      <c r="O41" s="170"/>
    </row>
    <row r="42" spans="1:104" x14ac:dyDescent="0.25">
      <c r="A42" s="184"/>
      <c r="B42" s="185" t="s">
        <v>72</v>
      </c>
      <c r="C42" s="186" t="str">
        <f>CONCATENATE(B7," ",C7)</f>
        <v>1 Zemní práce</v>
      </c>
      <c r="D42" s="187"/>
      <c r="E42" s="188"/>
      <c r="F42" s="189"/>
      <c r="G42" s="190">
        <f>SUM(G7:G41)</f>
        <v>0</v>
      </c>
      <c r="O42" s="170">
        <v>4</v>
      </c>
      <c r="BA42" s="191">
        <f>SUM(BA7:BA41)</f>
        <v>0</v>
      </c>
      <c r="BB42" s="191">
        <f>SUM(BB7:BB41)</f>
        <v>0</v>
      </c>
      <c r="BC42" s="191">
        <f>SUM(BC7:BC41)</f>
        <v>0</v>
      </c>
      <c r="BD42" s="191">
        <f>SUM(BD7:BD41)</f>
        <v>0</v>
      </c>
      <c r="BE42" s="191">
        <f>SUM(BE7:BE41)</f>
        <v>0</v>
      </c>
    </row>
    <row r="43" spans="1:104" x14ac:dyDescent="0.25">
      <c r="A43" s="163" t="s">
        <v>69</v>
      </c>
      <c r="B43" s="164" t="s">
        <v>127</v>
      </c>
      <c r="C43" s="165" t="s">
        <v>128</v>
      </c>
      <c r="D43" s="166"/>
      <c r="E43" s="167"/>
      <c r="F43" s="167"/>
      <c r="G43" s="168"/>
      <c r="H43" s="169"/>
      <c r="I43" s="169"/>
      <c r="O43" s="170">
        <v>1</v>
      </c>
    </row>
    <row r="44" spans="1:104" x14ac:dyDescent="0.25">
      <c r="A44" s="171">
        <v>16</v>
      </c>
      <c r="B44" s="172" t="s">
        <v>109</v>
      </c>
      <c r="C44" s="173" t="s">
        <v>110</v>
      </c>
      <c r="D44" s="174" t="s">
        <v>94</v>
      </c>
      <c r="E44" s="175">
        <v>40.5</v>
      </c>
      <c r="F44" s="175">
        <v>0</v>
      </c>
      <c r="G44" s="176">
        <f>E44*F44</f>
        <v>0</v>
      </c>
      <c r="O44" s="170">
        <v>2</v>
      </c>
      <c r="AA44" s="146">
        <v>1</v>
      </c>
      <c r="AB44" s="146">
        <v>1</v>
      </c>
      <c r="AC44" s="146">
        <v>1</v>
      </c>
      <c r="AZ44" s="146">
        <v>1</v>
      </c>
      <c r="BA44" s="146">
        <f>IF(AZ44=1,G44,0)</f>
        <v>0</v>
      </c>
      <c r="BB44" s="146">
        <f>IF(AZ44=2,G44,0)</f>
        <v>0</v>
      </c>
      <c r="BC44" s="146">
        <f>IF(AZ44=3,G44,0)</f>
        <v>0</v>
      </c>
      <c r="BD44" s="146">
        <f>IF(AZ44=4,G44,0)</f>
        <v>0</v>
      </c>
      <c r="BE44" s="146">
        <f>IF(AZ44=5,G44,0)</f>
        <v>0</v>
      </c>
      <c r="CA44" s="177">
        <v>1</v>
      </c>
      <c r="CB44" s="177">
        <v>1</v>
      </c>
      <c r="CZ44" s="146">
        <v>0</v>
      </c>
    </row>
    <row r="45" spans="1:104" x14ac:dyDescent="0.25">
      <c r="A45" s="178"/>
      <c r="B45" s="180"/>
      <c r="C45" s="225" t="s">
        <v>129</v>
      </c>
      <c r="D45" s="226"/>
      <c r="E45" s="181">
        <v>40.5</v>
      </c>
      <c r="F45" s="182"/>
      <c r="G45" s="183"/>
      <c r="M45" s="179" t="s">
        <v>129</v>
      </c>
      <c r="O45" s="170"/>
    </row>
    <row r="46" spans="1:104" x14ac:dyDescent="0.25">
      <c r="A46" s="171">
        <v>17</v>
      </c>
      <c r="B46" s="172" t="s">
        <v>113</v>
      </c>
      <c r="C46" s="173" t="s">
        <v>114</v>
      </c>
      <c r="D46" s="174" t="s">
        <v>94</v>
      </c>
      <c r="E46" s="175">
        <v>202.5</v>
      </c>
      <c r="F46" s="175">
        <v>0</v>
      </c>
      <c r="G46" s="176">
        <f>E46*F46</f>
        <v>0</v>
      </c>
      <c r="O46" s="170">
        <v>2</v>
      </c>
      <c r="AA46" s="146">
        <v>1</v>
      </c>
      <c r="AB46" s="146">
        <v>1</v>
      </c>
      <c r="AC46" s="146">
        <v>1</v>
      </c>
      <c r="AZ46" s="146">
        <v>1</v>
      </c>
      <c r="BA46" s="146">
        <f>IF(AZ46=1,G46,0)</f>
        <v>0</v>
      </c>
      <c r="BB46" s="146">
        <f>IF(AZ46=2,G46,0)</f>
        <v>0</v>
      </c>
      <c r="BC46" s="146">
        <f>IF(AZ46=3,G46,0)</f>
        <v>0</v>
      </c>
      <c r="BD46" s="146">
        <f>IF(AZ46=4,G46,0)</f>
        <v>0</v>
      </c>
      <c r="BE46" s="146">
        <f>IF(AZ46=5,G46,0)</f>
        <v>0</v>
      </c>
      <c r="CA46" s="177">
        <v>1</v>
      </c>
      <c r="CB46" s="177">
        <v>1</v>
      </c>
      <c r="CZ46" s="146">
        <v>0</v>
      </c>
    </row>
    <row r="47" spans="1:104" x14ac:dyDescent="0.25">
      <c r="A47" s="178"/>
      <c r="B47" s="180"/>
      <c r="C47" s="225" t="s">
        <v>130</v>
      </c>
      <c r="D47" s="226"/>
      <c r="E47" s="181">
        <v>202.5</v>
      </c>
      <c r="F47" s="182"/>
      <c r="G47" s="183"/>
      <c r="M47" s="179" t="s">
        <v>130</v>
      </c>
      <c r="O47" s="170"/>
    </row>
    <row r="48" spans="1:104" x14ac:dyDescent="0.25">
      <c r="A48" s="171">
        <v>18</v>
      </c>
      <c r="B48" s="172" t="s">
        <v>116</v>
      </c>
      <c r="C48" s="173" t="s">
        <v>117</v>
      </c>
      <c r="D48" s="174" t="s">
        <v>94</v>
      </c>
      <c r="E48" s="175">
        <v>40.5</v>
      </c>
      <c r="F48" s="175">
        <v>0</v>
      </c>
      <c r="G48" s="176">
        <f>E48*F48</f>
        <v>0</v>
      </c>
      <c r="O48" s="170">
        <v>2</v>
      </c>
      <c r="AA48" s="146">
        <v>1</v>
      </c>
      <c r="AB48" s="146">
        <v>1</v>
      </c>
      <c r="AC48" s="146">
        <v>1</v>
      </c>
      <c r="AZ48" s="146">
        <v>1</v>
      </c>
      <c r="BA48" s="146">
        <f>IF(AZ48=1,G48,0)</f>
        <v>0</v>
      </c>
      <c r="BB48" s="146">
        <f>IF(AZ48=2,G48,0)</f>
        <v>0</v>
      </c>
      <c r="BC48" s="146">
        <f>IF(AZ48=3,G48,0)</f>
        <v>0</v>
      </c>
      <c r="BD48" s="146">
        <f>IF(AZ48=4,G48,0)</f>
        <v>0</v>
      </c>
      <c r="BE48" s="146">
        <f>IF(AZ48=5,G48,0)</f>
        <v>0</v>
      </c>
      <c r="CA48" s="177">
        <v>1</v>
      </c>
      <c r="CB48" s="177">
        <v>1</v>
      </c>
      <c r="CZ48" s="146">
        <v>0</v>
      </c>
    </row>
    <row r="49" spans="1:104" x14ac:dyDescent="0.25">
      <c r="A49" s="178"/>
      <c r="B49" s="180"/>
      <c r="C49" s="225" t="s">
        <v>131</v>
      </c>
      <c r="D49" s="226"/>
      <c r="E49" s="181">
        <v>40.5</v>
      </c>
      <c r="F49" s="182"/>
      <c r="G49" s="183"/>
      <c r="M49" s="179" t="s">
        <v>131</v>
      </c>
      <c r="O49" s="170"/>
    </row>
    <row r="50" spans="1:104" x14ac:dyDescent="0.25">
      <c r="A50" s="171">
        <v>19</v>
      </c>
      <c r="B50" s="172" t="s">
        <v>132</v>
      </c>
      <c r="C50" s="173" t="s">
        <v>133</v>
      </c>
      <c r="D50" s="174" t="s">
        <v>80</v>
      </c>
      <c r="E50" s="175">
        <v>270</v>
      </c>
      <c r="F50" s="175">
        <v>0</v>
      </c>
      <c r="G50" s="176">
        <f>E50*F50</f>
        <v>0</v>
      </c>
      <c r="O50" s="170">
        <v>2</v>
      </c>
      <c r="AA50" s="146">
        <v>1</v>
      </c>
      <c r="AB50" s="146">
        <v>1</v>
      </c>
      <c r="AC50" s="146">
        <v>1</v>
      </c>
      <c r="AZ50" s="146">
        <v>1</v>
      </c>
      <c r="BA50" s="146">
        <f>IF(AZ50=1,G50,0)</f>
        <v>0</v>
      </c>
      <c r="BB50" s="146">
        <f>IF(AZ50=2,G50,0)</f>
        <v>0</v>
      </c>
      <c r="BC50" s="146">
        <f>IF(AZ50=3,G50,0)</f>
        <v>0</v>
      </c>
      <c r="BD50" s="146">
        <f>IF(AZ50=4,G50,0)</f>
        <v>0</v>
      </c>
      <c r="BE50" s="146">
        <f>IF(AZ50=5,G50,0)</f>
        <v>0</v>
      </c>
      <c r="CA50" s="177">
        <v>1</v>
      </c>
      <c r="CB50" s="177">
        <v>1</v>
      </c>
      <c r="CZ50" s="146">
        <v>0</v>
      </c>
    </row>
    <row r="51" spans="1:104" x14ac:dyDescent="0.25">
      <c r="A51" s="178"/>
      <c r="B51" s="180"/>
      <c r="C51" s="225" t="s">
        <v>134</v>
      </c>
      <c r="D51" s="226"/>
      <c r="E51" s="181">
        <v>270</v>
      </c>
      <c r="F51" s="182"/>
      <c r="G51" s="183"/>
      <c r="M51" s="179">
        <v>270</v>
      </c>
      <c r="O51" s="170"/>
    </row>
    <row r="52" spans="1:104" x14ac:dyDescent="0.25">
      <c r="A52" s="171">
        <v>20</v>
      </c>
      <c r="B52" s="172" t="s">
        <v>135</v>
      </c>
      <c r="C52" s="173" t="s">
        <v>136</v>
      </c>
      <c r="D52" s="174" t="s">
        <v>80</v>
      </c>
      <c r="E52" s="175">
        <v>270</v>
      </c>
      <c r="F52" s="175">
        <v>0</v>
      </c>
      <c r="G52" s="176">
        <f>E52*F52</f>
        <v>0</v>
      </c>
      <c r="O52" s="170">
        <v>2</v>
      </c>
      <c r="AA52" s="146">
        <v>1</v>
      </c>
      <c r="AB52" s="146">
        <v>1</v>
      </c>
      <c r="AC52" s="146">
        <v>1</v>
      </c>
      <c r="AZ52" s="146">
        <v>1</v>
      </c>
      <c r="BA52" s="146">
        <f>IF(AZ52=1,G52,0)</f>
        <v>0</v>
      </c>
      <c r="BB52" s="146">
        <f>IF(AZ52=2,G52,0)</f>
        <v>0</v>
      </c>
      <c r="BC52" s="146">
        <f>IF(AZ52=3,G52,0)</f>
        <v>0</v>
      </c>
      <c r="BD52" s="146">
        <f>IF(AZ52=4,G52,0)</f>
        <v>0</v>
      </c>
      <c r="BE52" s="146">
        <f>IF(AZ52=5,G52,0)</f>
        <v>0</v>
      </c>
      <c r="CA52" s="177">
        <v>1</v>
      </c>
      <c r="CB52" s="177">
        <v>1</v>
      </c>
      <c r="CZ52" s="146">
        <v>0</v>
      </c>
    </row>
    <row r="53" spans="1:104" x14ac:dyDescent="0.25">
      <c r="A53" s="178"/>
      <c r="B53" s="180"/>
      <c r="C53" s="225" t="s">
        <v>134</v>
      </c>
      <c r="D53" s="226"/>
      <c r="E53" s="181">
        <v>270</v>
      </c>
      <c r="F53" s="182"/>
      <c r="G53" s="183"/>
      <c r="M53" s="179">
        <v>270</v>
      </c>
      <c r="O53" s="170"/>
    </row>
    <row r="54" spans="1:104" x14ac:dyDescent="0.25">
      <c r="A54" s="171">
        <v>21</v>
      </c>
      <c r="B54" s="172" t="s">
        <v>137</v>
      </c>
      <c r="C54" s="173" t="s">
        <v>138</v>
      </c>
      <c r="D54" s="174" t="s">
        <v>80</v>
      </c>
      <c r="E54" s="175">
        <v>270</v>
      </c>
      <c r="F54" s="175">
        <v>0</v>
      </c>
      <c r="G54" s="176">
        <f>E54*F54</f>
        <v>0</v>
      </c>
      <c r="O54" s="170">
        <v>2</v>
      </c>
      <c r="AA54" s="146">
        <v>1</v>
      </c>
      <c r="AB54" s="146">
        <v>1</v>
      </c>
      <c r="AC54" s="146">
        <v>1</v>
      </c>
      <c r="AZ54" s="146">
        <v>1</v>
      </c>
      <c r="BA54" s="146">
        <f>IF(AZ54=1,G54,0)</f>
        <v>0</v>
      </c>
      <c r="BB54" s="146">
        <f>IF(AZ54=2,G54,0)</f>
        <v>0</v>
      </c>
      <c r="BC54" s="146">
        <f>IF(AZ54=3,G54,0)</f>
        <v>0</v>
      </c>
      <c r="BD54" s="146">
        <f>IF(AZ54=4,G54,0)</f>
        <v>0</v>
      </c>
      <c r="BE54" s="146">
        <f>IF(AZ54=5,G54,0)</f>
        <v>0</v>
      </c>
      <c r="CA54" s="177">
        <v>1</v>
      </c>
      <c r="CB54" s="177">
        <v>1</v>
      </c>
      <c r="CZ54" s="146">
        <v>0</v>
      </c>
    </row>
    <row r="55" spans="1:104" x14ac:dyDescent="0.25">
      <c r="A55" s="178"/>
      <c r="B55" s="180"/>
      <c r="C55" s="225" t="s">
        <v>134</v>
      </c>
      <c r="D55" s="226"/>
      <c r="E55" s="181">
        <v>270</v>
      </c>
      <c r="F55" s="182"/>
      <c r="G55" s="183"/>
      <c r="M55" s="179">
        <v>270</v>
      </c>
      <c r="O55" s="170"/>
    </row>
    <row r="56" spans="1:104" x14ac:dyDescent="0.25">
      <c r="A56" s="171">
        <v>22</v>
      </c>
      <c r="B56" s="172" t="s">
        <v>139</v>
      </c>
      <c r="C56" s="173" t="s">
        <v>140</v>
      </c>
      <c r="D56" s="174" t="s">
        <v>80</v>
      </c>
      <c r="E56" s="175">
        <v>270</v>
      </c>
      <c r="F56" s="175">
        <v>0</v>
      </c>
      <c r="G56" s="176">
        <f>E56*F56</f>
        <v>0</v>
      </c>
      <c r="O56" s="170">
        <v>2</v>
      </c>
      <c r="AA56" s="146">
        <v>1</v>
      </c>
      <c r="AB56" s="146">
        <v>1</v>
      </c>
      <c r="AC56" s="146">
        <v>1</v>
      </c>
      <c r="AZ56" s="146">
        <v>1</v>
      </c>
      <c r="BA56" s="146">
        <f>IF(AZ56=1,G56,0)</f>
        <v>0</v>
      </c>
      <c r="BB56" s="146">
        <f>IF(AZ56=2,G56,0)</f>
        <v>0</v>
      </c>
      <c r="BC56" s="146">
        <f>IF(AZ56=3,G56,0)</f>
        <v>0</v>
      </c>
      <c r="BD56" s="146">
        <f>IF(AZ56=4,G56,0)</f>
        <v>0</v>
      </c>
      <c r="BE56" s="146">
        <f>IF(AZ56=5,G56,0)</f>
        <v>0</v>
      </c>
      <c r="CA56" s="177">
        <v>1</v>
      </c>
      <c r="CB56" s="177">
        <v>1</v>
      </c>
      <c r="CZ56" s="146">
        <v>0</v>
      </c>
    </row>
    <row r="57" spans="1:104" x14ac:dyDescent="0.25">
      <c r="A57" s="178"/>
      <c r="B57" s="180"/>
      <c r="C57" s="225" t="s">
        <v>141</v>
      </c>
      <c r="D57" s="226"/>
      <c r="E57" s="181">
        <v>270</v>
      </c>
      <c r="F57" s="182"/>
      <c r="G57" s="183"/>
      <c r="M57" s="179">
        <v>270</v>
      </c>
      <c r="O57" s="170"/>
    </row>
    <row r="58" spans="1:104" x14ac:dyDescent="0.25">
      <c r="A58" s="171">
        <v>23</v>
      </c>
      <c r="B58" s="172" t="s">
        <v>142</v>
      </c>
      <c r="C58" s="173" t="s">
        <v>143</v>
      </c>
      <c r="D58" s="174" t="s">
        <v>144</v>
      </c>
      <c r="E58" s="175">
        <v>13.5</v>
      </c>
      <c r="F58" s="175">
        <v>0</v>
      </c>
      <c r="G58" s="176">
        <f>E58*F58</f>
        <v>0</v>
      </c>
      <c r="O58" s="170">
        <v>2</v>
      </c>
      <c r="AA58" s="146">
        <v>3</v>
      </c>
      <c r="AB58" s="146">
        <v>1</v>
      </c>
      <c r="AC58" s="146">
        <v>572420</v>
      </c>
      <c r="AZ58" s="146">
        <v>1</v>
      </c>
      <c r="BA58" s="146">
        <f>IF(AZ58=1,G58,0)</f>
        <v>0</v>
      </c>
      <c r="BB58" s="146">
        <f>IF(AZ58=2,G58,0)</f>
        <v>0</v>
      </c>
      <c r="BC58" s="146">
        <f>IF(AZ58=3,G58,0)</f>
        <v>0</v>
      </c>
      <c r="BD58" s="146">
        <f>IF(AZ58=4,G58,0)</f>
        <v>0</v>
      </c>
      <c r="BE58" s="146">
        <f>IF(AZ58=5,G58,0)</f>
        <v>0</v>
      </c>
      <c r="CA58" s="177">
        <v>3</v>
      </c>
      <c r="CB58" s="177">
        <v>1</v>
      </c>
      <c r="CZ58" s="146">
        <v>1E-3</v>
      </c>
    </row>
    <row r="59" spans="1:104" x14ac:dyDescent="0.25">
      <c r="A59" s="178"/>
      <c r="B59" s="180"/>
      <c r="C59" s="225" t="s">
        <v>145</v>
      </c>
      <c r="D59" s="226"/>
      <c r="E59" s="181">
        <v>13.5</v>
      </c>
      <c r="F59" s="182"/>
      <c r="G59" s="183"/>
      <c r="M59" s="179" t="s">
        <v>145</v>
      </c>
      <c r="O59" s="170"/>
    </row>
    <row r="60" spans="1:104" x14ac:dyDescent="0.25">
      <c r="A60" s="184"/>
      <c r="B60" s="185" t="s">
        <v>72</v>
      </c>
      <c r="C60" s="186" t="str">
        <f>CONCATENATE(B43," ",C43)</f>
        <v>18 Povrchové úpravy terénu</v>
      </c>
      <c r="D60" s="187"/>
      <c r="E60" s="188"/>
      <c r="F60" s="189"/>
      <c r="G60" s="190">
        <f>SUM(G43:G59)</f>
        <v>0</v>
      </c>
      <c r="O60" s="170">
        <v>4</v>
      </c>
      <c r="BA60" s="191">
        <f>SUM(BA43:BA59)</f>
        <v>0</v>
      </c>
      <c r="BB60" s="191">
        <f>SUM(BB43:BB59)</f>
        <v>0</v>
      </c>
      <c r="BC60" s="191">
        <f>SUM(BC43:BC59)</f>
        <v>0</v>
      </c>
      <c r="BD60" s="191">
        <f>SUM(BD43:BD59)</f>
        <v>0</v>
      </c>
      <c r="BE60" s="191">
        <f>SUM(BE43:BE59)</f>
        <v>0</v>
      </c>
    </row>
    <row r="61" spans="1:104" x14ac:dyDescent="0.25">
      <c r="A61" s="163" t="s">
        <v>69</v>
      </c>
      <c r="B61" s="164" t="s">
        <v>146</v>
      </c>
      <c r="C61" s="165" t="s">
        <v>147</v>
      </c>
      <c r="D61" s="166"/>
      <c r="E61" s="167"/>
      <c r="F61" s="167"/>
      <c r="G61" s="168"/>
      <c r="H61" s="169"/>
      <c r="I61" s="169"/>
      <c r="O61" s="170">
        <v>1</v>
      </c>
    </row>
    <row r="62" spans="1:104" x14ac:dyDescent="0.25">
      <c r="A62" s="171">
        <v>24</v>
      </c>
      <c r="B62" s="172" t="s">
        <v>148</v>
      </c>
      <c r="C62" s="173" t="s">
        <v>149</v>
      </c>
      <c r="D62" s="174" t="s">
        <v>80</v>
      </c>
      <c r="E62" s="175">
        <v>596.4</v>
      </c>
      <c r="F62" s="175">
        <v>0</v>
      </c>
      <c r="G62" s="176">
        <f>E62*F62</f>
        <v>0</v>
      </c>
      <c r="O62" s="170">
        <v>2</v>
      </c>
      <c r="AA62" s="146">
        <v>1</v>
      </c>
      <c r="AB62" s="146">
        <v>1</v>
      </c>
      <c r="AC62" s="146">
        <v>1</v>
      </c>
      <c r="AZ62" s="146">
        <v>1</v>
      </c>
      <c r="BA62" s="146">
        <f>IF(AZ62=1,G62,0)</f>
        <v>0</v>
      </c>
      <c r="BB62" s="146">
        <f>IF(AZ62=2,G62,0)</f>
        <v>0</v>
      </c>
      <c r="BC62" s="146">
        <f>IF(AZ62=3,G62,0)</f>
        <v>0</v>
      </c>
      <c r="BD62" s="146">
        <f>IF(AZ62=4,G62,0)</f>
        <v>0</v>
      </c>
      <c r="BE62" s="146">
        <f>IF(AZ62=5,G62,0)</f>
        <v>0</v>
      </c>
      <c r="CA62" s="177">
        <v>1</v>
      </c>
      <c r="CB62" s="177">
        <v>1</v>
      </c>
      <c r="CZ62" s="146">
        <v>0.2205</v>
      </c>
    </row>
    <row r="63" spans="1:104" x14ac:dyDescent="0.25">
      <c r="A63" s="178"/>
      <c r="B63" s="180"/>
      <c r="C63" s="225" t="s">
        <v>150</v>
      </c>
      <c r="D63" s="226"/>
      <c r="E63" s="181">
        <v>596.4</v>
      </c>
      <c r="F63" s="182"/>
      <c r="G63" s="183"/>
      <c r="M63" s="179" t="s">
        <v>150</v>
      </c>
      <c r="O63" s="170"/>
    </row>
    <row r="64" spans="1:104" x14ac:dyDescent="0.25">
      <c r="A64" s="171">
        <v>25</v>
      </c>
      <c r="B64" s="172" t="s">
        <v>151</v>
      </c>
      <c r="C64" s="173" t="s">
        <v>152</v>
      </c>
      <c r="D64" s="174" t="s">
        <v>80</v>
      </c>
      <c r="E64" s="175">
        <v>596.4</v>
      </c>
      <c r="F64" s="175">
        <v>0</v>
      </c>
      <c r="G64" s="176">
        <f>E64*F64</f>
        <v>0</v>
      </c>
      <c r="O64" s="170">
        <v>2</v>
      </c>
      <c r="AA64" s="146">
        <v>1</v>
      </c>
      <c r="AB64" s="146">
        <v>1</v>
      </c>
      <c r="AC64" s="146">
        <v>1</v>
      </c>
      <c r="AZ64" s="146">
        <v>1</v>
      </c>
      <c r="BA64" s="146">
        <f>IF(AZ64=1,G64,0)</f>
        <v>0</v>
      </c>
      <c r="BB64" s="146">
        <f>IF(AZ64=2,G64,0)</f>
        <v>0</v>
      </c>
      <c r="BC64" s="146">
        <f>IF(AZ64=3,G64,0)</f>
        <v>0</v>
      </c>
      <c r="BD64" s="146">
        <f>IF(AZ64=4,G64,0)</f>
        <v>0</v>
      </c>
      <c r="BE64" s="146">
        <f>IF(AZ64=5,G64,0)</f>
        <v>0</v>
      </c>
      <c r="CA64" s="177">
        <v>1</v>
      </c>
      <c r="CB64" s="177">
        <v>1</v>
      </c>
      <c r="CZ64" s="146">
        <v>0.33074999999999999</v>
      </c>
    </row>
    <row r="65" spans="1:104" x14ac:dyDescent="0.25">
      <c r="A65" s="178"/>
      <c r="B65" s="180"/>
      <c r="C65" s="225" t="s">
        <v>150</v>
      </c>
      <c r="D65" s="226"/>
      <c r="E65" s="181">
        <v>596.4</v>
      </c>
      <c r="F65" s="182"/>
      <c r="G65" s="183"/>
      <c r="M65" s="179" t="s">
        <v>150</v>
      </c>
      <c r="O65" s="170"/>
    </row>
    <row r="66" spans="1:104" x14ac:dyDescent="0.25">
      <c r="A66" s="184"/>
      <c r="B66" s="185" t="s">
        <v>72</v>
      </c>
      <c r="C66" s="186" t="str">
        <f>CONCATENATE(B61," ",C61)</f>
        <v>56 Podkladní vrstvy komunikací a zpevněných ploch</v>
      </c>
      <c r="D66" s="187"/>
      <c r="E66" s="188"/>
      <c r="F66" s="189"/>
      <c r="G66" s="190">
        <f>SUM(G61:G65)</f>
        <v>0</v>
      </c>
      <c r="O66" s="170">
        <v>4</v>
      </c>
      <c r="BA66" s="191">
        <f>SUM(BA61:BA65)</f>
        <v>0</v>
      </c>
      <c r="BB66" s="191">
        <f>SUM(BB61:BB65)</f>
        <v>0</v>
      </c>
      <c r="BC66" s="191">
        <f>SUM(BC61:BC65)</f>
        <v>0</v>
      </c>
      <c r="BD66" s="191">
        <f>SUM(BD61:BD65)</f>
        <v>0</v>
      </c>
      <c r="BE66" s="191">
        <f>SUM(BE61:BE65)</f>
        <v>0</v>
      </c>
    </row>
    <row r="67" spans="1:104" x14ac:dyDescent="0.25">
      <c r="A67" s="163" t="s">
        <v>69</v>
      </c>
      <c r="B67" s="164" t="s">
        <v>153</v>
      </c>
      <c r="C67" s="165" t="s">
        <v>154</v>
      </c>
      <c r="D67" s="166"/>
      <c r="E67" s="167"/>
      <c r="F67" s="167"/>
      <c r="G67" s="168"/>
      <c r="H67" s="169"/>
      <c r="I67" s="169"/>
      <c r="O67" s="170">
        <v>1</v>
      </c>
    </row>
    <row r="68" spans="1:104" x14ac:dyDescent="0.25">
      <c r="A68" s="171">
        <v>26</v>
      </c>
      <c r="B68" s="172" t="s">
        <v>155</v>
      </c>
      <c r="C68" s="173" t="s">
        <v>156</v>
      </c>
      <c r="D68" s="174" t="s">
        <v>80</v>
      </c>
      <c r="E68" s="175">
        <v>596.4</v>
      </c>
      <c r="F68" s="175">
        <v>0</v>
      </c>
      <c r="G68" s="176">
        <f>E68*F68</f>
        <v>0</v>
      </c>
      <c r="O68" s="170">
        <v>2</v>
      </c>
      <c r="AA68" s="146">
        <v>1</v>
      </c>
      <c r="AB68" s="146">
        <v>1</v>
      </c>
      <c r="AC68" s="146">
        <v>1</v>
      </c>
      <c r="AZ68" s="146">
        <v>1</v>
      </c>
      <c r="BA68" s="146">
        <f>IF(AZ68=1,G68,0)</f>
        <v>0</v>
      </c>
      <c r="BB68" s="146">
        <f>IF(AZ68=2,G68,0)</f>
        <v>0</v>
      </c>
      <c r="BC68" s="146">
        <f>IF(AZ68=3,G68,0)</f>
        <v>0</v>
      </c>
      <c r="BD68" s="146">
        <f>IF(AZ68=4,G68,0)</f>
        <v>0</v>
      </c>
      <c r="BE68" s="146">
        <f>IF(AZ68=5,G68,0)</f>
        <v>0</v>
      </c>
      <c r="CA68" s="177">
        <v>1</v>
      </c>
      <c r="CB68" s="177">
        <v>1</v>
      </c>
      <c r="CZ68" s="146">
        <v>7.3899999999999993E-2</v>
      </c>
    </row>
    <row r="69" spans="1:104" x14ac:dyDescent="0.25">
      <c r="A69" s="178"/>
      <c r="B69" s="180"/>
      <c r="C69" s="225" t="s">
        <v>150</v>
      </c>
      <c r="D69" s="226"/>
      <c r="E69" s="181">
        <v>596.4</v>
      </c>
      <c r="F69" s="182"/>
      <c r="G69" s="183"/>
      <c r="M69" s="179" t="s">
        <v>150</v>
      </c>
      <c r="O69" s="170"/>
    </row>
    <row r="70" spans="1:104" x14ac:dyDescent="0.25">
      <c r="A70" s="171">
        <v>27</v>
      </c>
      <c r="B70" s="172" t="s">
        <v>157</v>
      </c>
      <c r="C70" s="173" t="s">
        <v>158</v>
      </c>
      <c r="D70" s="174" t="s">
        <v>87</v>
      </c>
      <c r="E70" s="175">
        <v>19</v>
      </c>
      <c r="F70" s="175">
        <v>0</v>
      </c>
      <c r="G70" s="176">
        <f>E70*F70</f>
        <v>0</v>
      </c>
      <c r="O70" s="170">
        <v>2</v>
      </c>
      <c r="AA70" s="146">
        <v>1</v>
      </c>
      <c r="AB70" s="146">
        <v>0</v>
      </c>
      <c r="AC70" s="146">
        <v>0</v>
      </c>
      <c r="AZ70" s="146">
        <v>1</v>
      </c>
      <c r="BA70" s="146">
        <f>IF(AZ70=1,G70,0)</f>
        <v>0</v>
      </c>
      <c r="BB70" s="146">
        <f>IF(AZ70=2,G70,0)</f>
        <v>0</v>
      </c>
      <c r="BC70" s="146">
        <f>IF(AZ70=3,G70,0)</f>
        <v>0</v>
      </c>
      <c r="BD70" s="146">
        <f>IF(AZ70=4,G70,0)</f>
        <v>0</v>
      </c>
      <c r="BE70" s="146">
        <f>IF(AZ70=5,G70,0)</f>
        <v>0</v>
      </c>
      <c r="CA70" s="177">
        <v>1</v>
      </c>
      <c r="CB70" s="177">
        <v>0</v>
      </c>
      <c r="CZ70" s="146">
        <v>3.5999999999999999E-3</v>
      </c>
    </row>
    <row r="71" spans="1:104" x14ac:dyDescent="0.25">
      <c r="A71" s="178"/>
      <c r="B71" s="180"/>
      <c r="C71" s="225" t="s">
        <v>91</v>
      </c>
      <c r="D71" s="226"/>
      <c r="E71" s="181">
        <v>19</v>
      </c>
      <c r="F71" s="182"/>
      <c r="G71" s="183"/>
      <c r="M71" s="179">
        <v>19</v>
      </c>
      <c r="O71" s="170"/>
    </row>
    <row r="72" spans="1:104" x14ac:dyDescent="0.25">
      <c r="A72" s="171">
        <v>28</v>
      </c>
      <c r="B72" s="172" t="s">
        <v>159</v>
      </c>
      <c r="C72" s="173" t="s">
        <v>160</v>
      </c>
      <c r="D72" s="174" t="s">
        <v>80</v>
      </c>
      <c r="E72" s="175">
        <v>621.6</v>
      </c>
      <c r="F72" s="175">
        <v>0</v>
      </c>
      <c r="G72" s="176">
        <f>E72*F72</f>
        <v>0</v>
      </c>
      <c r="O72" s="170">
        <v>2</v>
      </c>
      <c r="AA72" s="146">
        <v>3</v>
      </c>
      <c r="AB72" s="146">
        <v>0</v>
      </c>
      <c r="AC72" s="146">
        <v>59245020</v>
      </c>
      <c r="AZ72" s="146">
        <v>1</v>
      </c>
      <c r="BA72" s="146">
        <f>IF(AZ72=1,G72,0)</f>
        <v>0</v>
      </c>
      <c r="BB72" s="146">
        <f>IF(AZ72=2,G72,0)</f>
        <v>0</v>
      </c>
      <c r="BC72" s="146">
        <f>IF(AZ72=3,G72,0)</f>
        <v>0</v>
      </c>
      <c r="BD72" s="146">
        <f>IF(AZ72=4,G72,0)</f>
        <v>0</v>
      </c>
      <c r="BE72" s="146">
        <f>IF(AZ72=5,G72,0)</f>
        <v>0</v>
      </c>
      <c r="CA72" s="177">
        <v>3</v>
      </c>
      <c r="CB72" s="177">
        <v>0</v>
      </c>
      <c r="CZ72" s="146">
        <v>0.12959999999999999</v>
      </c>
    </row>
    <row r="73" spans="1:104" x14ac:dyDescent="0.25">
      <c r="A73" s="178"/>
      <c r="B73" s="180"/>
      <c r="C73" s="225" t="s">
        <v>161</v>
      </c>
      <c r="D73" s="226"/>
      <c r="E73" s="181">
        <v>621.6</v>
      </c>
      <c r="F73" s="182"/>
      <c r="G73" s="183"/>
      <c r="M73" s="179" t="s">
        <v>161</v>
      </c>
      <c r="O73" s="170"/>
    </row>
    <row r="74" spans="1:104" x14ac:dyDescent="0.25">
      <c r="A74" s="171">
        <v>29</v>
      </c>
      <c r="B74" s="172" t="s">
        <v>162</v>
      </c>
      <c r="C74" s="173" t="s">
        <v>163</v>
      </c>
      <c r="D74" s="174" t="s">
        <v>80</v>
      </c>
      <c r="E74" s="175">
        <v>5</v>
      </c>
      <c r="F74" s="175">
        <v>0</v>
      </c>
      <c r="G74" s="176">
        <f>E74*F74</f>
        <v>0</v>
      </c>
      <c r="O74" s="170">
        <v>2</v>
      </c>
      <c r="AA74" s="146">
        <v>3</v>
      </c>
      <c r="AB74" s="146">
        <v>0</v>
      </c>
      <c r="AC74" s="146">
        <v>59245021</v>
      </c>
      <c r="AZ74" s="146">
        <v>1</v>
      </c>
      <c r="BA74" s="146">
        <f>IF(AZ74=1,G74,0)</f>
        <v>0</v>
      </c>
      <c r="BB74" s="146">
        <f>IF(AZ74=2,G74,0)</f>
        <v>0</v>
      </c>
      <c r="BC74" s="146">
        <f>IF(AZ74=3,G74,0)</f>
        <v>0</v>
      </c>
      <c r="BD74" s="146">
        <f>IF(AZ74=4,G74,0)</f>
        <v>0</v>
      </c>
      <c r="BE74" s="146">
        <f>IF(AZ74=5,G74,0)</f>
        <v>0</v>
      </c>
      <c r="CA74" s="177">
        <v>3</v>
      </c>
      <c r="CB74" s="177">
        <v>0</v>
      </c>
      <c r="CZ74" s="146">
        <v>0.12959999999999999</v>
      </c>
    </row>
    <row r="75" spans="1:104" x14ac:dyDescent="0.25">
      <c r="A75" s="178"/>
      <c r="B75" s="180"/>
      <c r="C75" s="225" t="s">
        <v>164</v>
      </c>
      <c r="D75" s="226"/>
      <c r="E75" s="181">
        <v>5</v>
      </c>
      <c r="F75" s="182"/>
      <c r="G75" s="183"/>
      <c r="M75" s="179" t="s">
        <v>164</v>
      </c>
      <c r="O75" s="170"/>
    </row>
    <row r="76" spans="1:104" x14ac:dyDescent="0.25">
      <c r="A76" s="184"/>
      <c r="B76" s="185" t="s">
        <v>72</v>
      </c>
      <c r="C76" s="186" t="str">
        <f>CONCATENATE(B67," ",C67)</f>
        <v>59 Dlažby a předlažby komunikací</v>
      </c>
      <c r="D76" s="187"/>
      <c r="E76" s="188"/>
      <c r="F76" s="189"/>
      <c r="G76" s="190">
        <f>SUM(G67:G75)</f>
        <v>0</v>
      </c>
      <c r="O76" s="170">
        <v>4</v>
      </c>
      <c r="BA76" s="191">
        <f>SUM(BA67:BA75)</f>
        <v>0</v>
      </c>
      <c r="BB76" s="191">
        <f>SUM(BB67:BB75)</f>
        <v>0</v>
      </c>
      <c r="BC76" s="191">
        <f>SUM(BC67:BC75)</f>
        <v>0</v>
      </c>
      <c r="BD76" s="191">
        <f>SUM(BD67:BD75)</f>
        <v>0</v>
      </c>
      <c r="BE76" s="191">
        <f>SUM(BE67:BE75)</f>
        <v>0</v>
      </c>
    </row>
    <row r="77" spans="1:104" x14ac:dyDescent="0.25">
      <c r="A77" s="163" t="s">
        <v>69</v>
      </c>
      <c r="B77" s="164" t="s">
        <v>165</v>
      </c>
      <c r="C77" s="165" t="s">
        <v>166</v>
      </c>
      <c r="D77" s="166"/>
      <c r="E77" s="167"/>
      <c r="F77" s="167"/>
      <c r="G77" s="168"/>
      <c r="H77" s="169"/>
      <c r="I77" s="169"/>
      <c r="O77" s="170">
        <v>1</v>
      </c>
    </row>
    <row r="78" spans="1:104" x14ac:dyDescent="0.25">
      <c r="A78" s="171">
        <v>30</v>
      </c>
      <c r="B78" s="172" t="s">
        <v>167</v>
      </c>
      <c r="C78" s="173" t="s">
        <v>168</v>
      </c>
      <c r="D78" s="174" t="s">
        <v>169</v>
      </c>
      <c r="E78" s="175">
        <v>30</v>
      </c>
      <c r="F78" s="175">
        <v>0</v>
      </c>
      <c r="G78" s="176">
        <f>E78*F78</f>
        <v>0</v>
      </c>
      <c r="O78" s="170">
        <v>2</v>
      </c>
      <c r="AA78" s="146">
        <v>10</v>
      </c>
      <c r="AB78" s="146">
        <v>0</v>
      </c>
      <c r="AC78" s="146">
        <v>8</v>
      </c>
      <c r="AZ78" s="146">
        <v>5</v>
      </c>
      <c r="BA78" s="146">
        <f>IF(AZ78=1,G78,0)</f>
        <v>0</v>
      </c>
      <c r="BB78" s="146">
        <f>IF(AZ78=2,G78,0)</f>
        <v>0</v>
      </c>
      <c r="BC78" s="146">
        <f>IF(AZ78=3,G78,0)</f>
        <v>0</v>
      </c>
      <c r="BD78" s="146">
        <f>IF(AZ78=4,G78,0)</f>
        <v>0</v>
      </c>
      <c r="BE78" s="146">
        <f>IF(AZ78=5,G78,0)</f>
        <v>0</v>
      </c>
      <c r="CA78" s="177">
        <v>10</v>
      </c>
      <c r="CB78" s="177">
        <v>0</v>
      </c>
      <c r="CZ78" s="146">
        <v>0</v>
      </c>
    </row>
    <row r="79" spans="1:104" x14ac:dyDescent="0.25">
      <c r="A79" s="178"/>
      <c r="B79" s="180"/>
      <c r="C79" s="225" t="s">
        <v>170</v>
      </c>
      <c r="D79" s="226"/>
      <c r="E79" s="181">
        <v>30</v>
      </c>
      <c r="F79" s="182"/>
      <c r="G79" s="183"/>
      <c r="M79" s="179" t="s">
        <v>170</v>
      </c>
      <c r="O79" s="170"/>
    </row>
    <row r="80" spans="1:104" x14ac:dyDescent="0.25">
      <c r="A80" s="184"/>
      <c r="B80" s="185" t="s">
        <v>72</v>
      </c>
      <c r="C80" s="186" t="str">
        <f>CONCATENATE(B77," ",C77)</f>
        <v>89 Ostatní konstrukce na trubním vedení</v>
      </c>
      <c r="D80" s="187"/>
      <c r="E80" s="188"/>
      <c r="F80" s="189"/>
      <c r="G80" s="190">
        <f>SUM(G77:G79)</f>
        <v>0</v>
      </c>
      <c r="O80" s="170">
        <v>4</v>
      </c>
      <c r="BA80" s="191">
        <f>SUM(BA77:BA79)</f>
        <v>0</v>
      </c>
      <c r="BB80" s="191">
        <f>SUM(BB77:BB79)</f>
        <v>0</v>
      </c>
      <c r="BC80" s="191">
        <f>SUM(BC77:BC79)</f>
        <v>0</v>
      </c>
      <c r="BD80" s="191">
        <f>SUM(BD77:BD79)</f>
        <v>0</v>
      </c>
      <c r="BE80" s="191">
        <f>SUM(BE77:BE79)</f>
        <v>0</v>
      </c>
    </row>
    <row r="81" spans="1:104" x14ac:dyDescent="0.25">
      <c r="A81" s="163" t="s">
        <v>69</v>
      </c>
      <c r="B81" s="164" t="s">
        <v>171</v>
      </c>
      <c r="C81" s="165" t="s">
        <v>172</v>
      </c>
      <c r="D81" s="166"/>
      <c r="E81" s="167"/>
      <c r="F81" s="167"/>
      <c r="G81" s="168"/>
      <c r="H81" s="169"/>
      <c r="I81" s="169"/>
      <c r="O81" s="170">
        <v>1</v>
      </c>
    </row>
    <row r="82" spans="1:104" ht="20.399999999999999" x14ac:dyDescent="0.25">
      <c r="A82" s="171">
        <v>31</v>
      </c>
      <c r="B82" s="172" t="s">
        <v>173</v>
      </c>
      <c r="C82" s="173" t="s">
        <v>174</v>
      </c>
      <c r="D82" s="174" t="s">
        <v>87</v>
      </c>
      <c r="E82" s="175">
        <v>19</v>
      </c>
      <c r="F82" s="175">
        <v>0</v>
      </c>
      <c r="G82" s="176">
        <f>E82*F82</f>
        <v>0</v>
      </c>
      <c r="O82" s="170">
        <v>2</v>
      </c>
      <c r="AA82" s="146">
        <v>1</v>
      </c>
      <c r="AB82" s="146">
        <v>1</v>
      </c>
      <c r="AC82" s="146">
        <v>1</v>
      </c>
      <c r="AZ82" s="146">
        <v>1</v>
      </c>
      <c r="BA82" s="146">
        <f>IF(AZ82=1,G82,0)</f>
        <v>0</v>
      </c>
      <c r="BB82" s="146">
        <f>IF(AZ82=2,G82,0)</f>
        <v>0</v>
      </c>
      <c r="BC82" s="146">
        <f>IF(AZ82=3,G82,0)</f>
        <v>0</v>
      </c>
      <c r="BD82" s="146">
        <f>IF(AZ82=4,G82,0)</f>
        <v>0</v>
      </c>
      <c r="BE82" s="146">
        <f>IF(AZ82=5,G82,0)</f>
        <v>0</v>
      </c>
      <c r="CA82" s="177">
        <v>1</v>
      </c>
      <c r="CB82" s="177">
        <v>1</v>
      </c>
      <c r="CZ82" s="146">
        <v>5.271E-2</v>
      </c>
    </row>
    <row r="83" spans="1:104" x14ac:dyDescent="0.25">
      <c r="A83" s="178"/>
      <c r="B83" s="180"/>
      <c r="C83" s="225" t="s">
        <v>91</v>
      </c>
      <c r="D83" s="226"/>
      <c r="E83" s="181">
        <v>19</v>
      </c>
      <c r="F83" s="182"/>
      <c r="G83" s="183"/>
      <c r="M83" s="179">
        <v>19</v>
      </c>
      <c r="O83" s="170"/>
    </row>
    <row r="84" spans="1:104" x14ac:dyDescent="0.25">
      <c r="A84" s="171">
        <v>32</v>
      </c>
      <c r="B84" s="172" t="s">
        <v>175</v>
      </c>
      <c r="C84" s="173" t="s">
        <v>176</v>
      </c>
      <c r="D84" s="174" t="s">
        <v>87</v>
      </c>
      <c r="E84" s="175">
        <v>19</v>
      </c>
      <c r="F84" s="175">
        <v>0</v>
      </c>
      <c r="G84" s="176">
        <f>E84*F84</f>
        <v>0</v>
      </c>
      <c r="O84" s="170">
        <v>2</v>
      </c>
      <c r="AA84" s="146">
        <v>1</v>
      </c>
      <c r="AB84" s="146">
        <v>1</v>
      </c>
      <c r="AC84" s="146">
        <v>1</v>
      </c>
      <c r="AZ84" s="146">
        <v>1</v>
      </c>
      <c r="BA84" s="146">
        <f>IF(AZ84=1,G84,0)</f>
        <v>0</v>
      </c>
      <c r="BB84" s="146">
        <f>IF(AZ84=2,G84,0)</f>
        <v>0</v>
      </c>
      <c r="BC84" s="146">
        <f>IF(AZ84=3,G84,0)</f>
        <v>0</v>
      </c>
      <c r="BD84" s="146">
        <f>IF(AZ84=4,G84,0)</f>
        <v>0</v>
      </c>
      <c r="BE84" s="146">
        <f>IF(AZ84=5,G84,0)</f>
        <v>0</v>
      </c>
      <c r="CA84" s="177">
        <v>1</v>
      </c>
      <c r="CB84" s="177">
        <v>1</v>
      </c>
      <c r="CZ84" s="146">
        <v>0.15673999999999999</v>
      </c>
    </row>
    <row r="85" spans="1:104" x14ac:dyDescent="0.25">
      <c r="A85" s="178"/>
      <c r="B85" s="180"/>
      <c r="C85" s="225" t="s">
        <v>91</v>
      </c>
      <c r="D85" s="226"/>
      <c r="E85" s="181">
        <v>19</v>
      </c>
      <c r="F85" s="182"/>
      <c r="G85" s="183"/>
      <c r="M85" s="179">
        <v>19</v>
      </c>
      <c r="O85" s="170"/>
    </row>
    <row r="86" spans="1:104" x14ac:dyDescent="0.25">
      <c r="A86" s="171">
        <v>33</v>
      </c>
      <c r="B86" s="172" t="s">
        <v>177</v>
      </c>
      <c r="C86" s="173" t="s">
        <v>178</v>
      </c>
      <c r="D86" s="174" t="s">
        <v>87</v>
      </c>
      <c r="E86" s="175">
        <v>758</v>
      </c>
      <c r="F86" s="175">
        <v>0</v>
      </c>
      <c r="G86" s="176">
        <f>E86*F86</f>
        <v>0</v>
      </c>
      <c r="O86" s="170">
        <v>2</v>
      </c>
      <c r="AA86" s="146">
        <v>1</v>
      </c>
      <c r="AB86" s="146">
        <v>1</v>
      </c>
      <c r="AC86" s="146">
        <v>1</v>
      </c>
      <c r="AZ86" s="146">
        <v>1</v>
      </c>
      <c r="BA86" s="146">
        <f>IF(AZ86=1,G86,0)</f>
        <v>0</v>
      </c>
      <c r="BB86" s="146">
        <f>IF(AZ86=2,G86,0)</f>
        <v>0</v>
      </c>
      <c r="BC86" s="146">
        <f>IF(AZ86=3,G86,0)</f>
        <v>0</v>
      </c>
      <c r="BD86" s="146">
        <f>IF(AZ86=4,G86,0)</f>
        <v>0</v>
      </c>
      <c r="BE86" s="146">
        <f>IF(AZ86=5,G86,0)</f>
        <v>0</v>
      </c>
      <c r="CA86" s="177">
        <v>1</v>
      </c>
      <c r="CB86" s="177">
        <v>1</v>
      </c>
      <c r="CZ86" s="146">
        <v>0.22133</v>
      </c>
    </row>
    <row r="87" spans="1:104" x14ac:dyDescent="0.25">
      <c r="A87" s="178"/>
      <c r="B87" s="180"/>
      <c r="C87" s="225" t="s">
        <v>179</v>
      </c>
      <c r="D87" s="226"/>
      <c r="E87" s="181">
        <v>758</v>
      </c>
      <c r="F87" s="182"/>
      <c r="G87" s="183"/>
      <c r="M87" s="179">
        <v>758</v>
      </c>
      <c r="O87" s="170"/>
    </row>
    <row r="88" spans="1:104" x14ac:dyDescent="0.25">
      <c r="A88" s="171">
        <v>34</v>
      </c>
      <c r="B88" s="172" t="s">
        <v>180</v>
      </c>
      <c r="C88" s="173" t="s">
        <v>181</v>
      </c>
      <c r="D88" s="174" t="s">
        <v>94</v>
      </c>
      <c r="E88" s="175">
        <v>36</v>
      </c>
      <c r="F88" s="175">
        <v>0</v>
      </c>
      <c r="G88" s="176">
        <f>E88*F88</f>
        <v>0</v>
      </c>
      <c r="O88" s="170">
        <v>2</v>
      </c>
      <c r="AA88" s="146">
        <v>1</v>
      </c>
      <c r="AB88" s="146">
        <v>1</v>
      </c>
      <c r="AC88" s="146">
        <v>1</v>
      </c>
      <c r="AZ88" s="146">
        <v>1</v>
      </c>
      <c r="BA88" s="146">
        <f>IF(AZ88=1,G88,0)</f>
        <v>0</v>
      </c>
      <c r="BB88" s="146">
        <f>IF(AZ88=2,G88,0)</f>
        <v>0</v>
      </c>
      <c r="BC88" s="146">
        <f>IF(AZ88=3,G88,0)</f>
        <v>0</v>
      </c>
      <c r="BD88" s="146">
        <f>IF(AZ88=4,G88,0)</f>
        <v>0</v>
      </c>
      <c r="BE88" s="146">
        <f>IF(AZ88=5,G88,0)</f>
        <v>0</v>
      </c>
      <c r="CA88" s="177">
        <v>1</v>
      </c>
      <c r="CB88" s="177">
        <v>1</v>
      </c>
      <c r="CZ88" s="146">
        <v>2.3785500000000002</v>
      </c>
    </row>
    <row r="89" spans="1:104" x14ac:dyDescent="0.25">
      <c r="A89" s="178"/>
      <c r="B89" s="180"/>
      <c r="C89" s="225" t="s">
        <v>100</v>
      </c>
      <c r="D89" s="226"/>
      <c r="E89" s="181">
        <v>1.2825</v>
      </c>
      <c r="F89" s="182"/>
      <c r="G89" s="183"/>
      <c r="M89" s="179" t="s">
        <v>100</v>
      </c>
      <c r="O89" s="170"/>
    </row>
    <row r="90" spans="1:104" x14ac:dyDescent="0.25">
      <c r="A90" s="178"/>
      <c r="B90" s="180"/>
      <c r="C90" s="225" t="s">
        <v>101</v>
      </c>
      <c r="D90" s="226"/>
      <c r="E90" s="181">
        <v>34.11</v>
      </c>
      <c r="F90" s="182"/>
      <c r="G90" s="183"/>
      <c r="M90" s="179" t="s">
        <v>101</v>
      </c>
      <c r="O90" s="170"/>
    </row>
    <row r="91" spans="1:104" x14ac:dyDescent="0.25">
      <c r="A91" s="178"/>
      <c r="B91" s="180"/>
      <c r="C91" s="225" t="s">
        <v>102</v>
      </c>
      <c r="D91" s="226"/>
      <c r="E91" s="181">
        <v>0.60750000000000004</v>
      </c>
      <c r="F91" s="182"/>
      <c r="G91" s="183"/>
      <c r="M91" s="179" t="s">
        <v>102</v>
      </c>
      <c r="O91" s="170"/>
    </row>
    <row r="92" spans="1:104" x14ac:dyDescent="0.25">
      <c r="A92" s="171">
        <v>35</v>
      </c>
      <c r="B92" s="172" t="s">
        <v>182</v>
      </c>
      <c r="C92" s="173" t="s">
        <v>183</v>
      </c>
      <c r="D92" s="174" t="s">
        <v>87</v>
      </c>
      <c r="E92" s="175">
        <v>19</v>
      </c>
      <c r="F92" s="175">
        <v>0</v>
      </c>
      <c r="G92" s="176">
        <f>E92*F92</f>
        <v>0</v>
      </c>
      <c r="O92" s="170">
        <v>2</v>
      </c>
      <c r="AA92" s="146">
        <v>1</v>
      </c>
      <c r="AB92" s="146">
        <v>1</v>
      </c>
      <c r="AC92" s="146">
        <v>1</v>
      </c>
      <c r="AZ92" s="146">
        <v>1</v>
      </c>
      <c r="BA92" s="146">
        <f>IF(AZ92=1,G92,0)</f>
        <v>0</v>
      </c>
      <c r="BB92" s="146">
        <f>IF(AZ92=2,G92,0)</f>
        <v>0</v>
      </c>
      <c r="BC92" s="146">
        <f>IF(AZ92=3,G92,0)</f>
        <v>0</v>
      </c>
      <c r="BD92" s="146">
        <f>IF(AZ92=4,G92,0)</f>
        <v>0</v>
      </c>
      <c r="BE92" s="146">
        <f>IF(AZ92=5,G92,0)</f>
        <v>0</v>
      </c>
      <c r="CA92" s="177">
        <v>1</v>
      </c>
      <c r="CB92" s="177">
        <v>1</v>
      </c>
      <c r="CZ92" s="146">
        <v>0</v>
      </c>
    </row>
    <row r="93" spans="1:104" x14ac:dyDescent="0.25">
      <c r="A93" s="178"/>
      <c r="B93" s="180"/>
      <c r="C93" s="225" t="s">
        <v>91</v>
      </c>
      <c r="D93" s="226"/>
      <c r="E93" s="181">
        <v>19</v>
      </c>
      <c r="F93" s="182"/>
      <c r="G93" s="183"/>
      <c r="M93" s="179">
        <v>19</v>
      </c>
      <c r="O93" s="170"/>
    </row>
    <row r="94" spans="1:104" x14ac:dyDescent="0.25">
      <c r="A94" s="171">
        <v>36</v>
      </c>
      <c r="B94" s="172" t="s">
        <v>184</v>
      </c>
      <c r="C94" s="173" t="s">
        <v>185</v>
      </c>
      <c r="D94" s="174" t="s">
        <v>87</v>
      </c>
      <c r="E94" s="175">
        <v>19</v>
      </c>
      <c r="F94" s="175">
        <v>0</v>
      </c>
      <c r="G94" s="176">
        <f>E94*F94</f>
        <v>0</v>
      </c>
      <c r="O94" s="170">
        <v>2</v>
      </c>
      <c r="AA94" s="146">
        <v>1</v>
      </c>
      <c r="AB94" s="146">
        <v>1</v>
      </c>
      <c r="AC94" s="146">
        <v>1</v>
      </c>
      <c r="AZ94" s="146">
        <v>1</v>
      </c>
      <c r="BA94" s="146">
        <f>IF(AZ94=1,G94,0)</f>
        <v>0</v>
      </c>
      <c r="BB94" s="146">
        <f>IF(AZ94=2,G94,0)</f>
        <v>0</v>
      </c>
      <c r="BC94" s="146">
        <f>IF(AZ94=3,G94,0)</f>
        <v>0</v>
      </c>
      <c r="BD94" s="146">
        <f>IF(AZ94=4,G94,0)</f>
        <v>0</v>
      </c>
      <c r="BE94" s="146">
        <f>IF(AZ94=5,G94,0)</f>
        <v>0</v>
      </c>
      <c r="CA94" s="177">
        <v>1</v>
      </c>
      <c r="CB94" s="177">
        <v>1</v>
      </c>
      <c r="CZ94" s="146">
        <v>4.2540000000000001E-2</v>
      </c>
    </row>
    <row r="95" spans="1:104" x14ac:dyDescent="0.25">
      <c r="A95" s="178"/>
      <c r="B95" s="180"/>
      <c r="C95" s="225" t="s">
        <v>91</v>
      </c>
      <c r="D95" s="226"/>
      <c r="E95" s="181">
        <v>19</v>
      </c>
      <c r="F95" s="182"/>
      <c r="G95" s="183"/>
      <c r="M95" s="179">
        <v>19</v>
      </c>
      <c r="O95" s="170"/>
    </row>
    <row r="96" spans="1:104" x14ac:dyDescent="0.25">
      <c r="A96" s="171">
        <v>37</v>
      </c>
      <c r="B96" s="172" t="s">
        <v>186</v>
      </c>
      <c r="C96" s="173" t="s">
        <v>187</v>
      </c>
      <c r="D96" s="174" t="s">
        <v>87</v>
      </c>
      <c r="E96" s="175">
        <v>19.38</v>
      </c>
      <c r="F96" s="175">
        <v>0</v>
      </c>
      <c r="G96" s="176">
        <f>E96*F96</f>
        <v>0</v>
      </c>
      <c r="O96" s="170">
        <v>2</v>
      </c>
      <c r="AA96" s="146">
        <v>3</v>
      </c>
      <c r="AB96" s="146">
        <v>1</v>
      </c>
      <c r="AC96" s="146">
        <v>58380211</v>
      </c>
      <c r="AZ96" s="146">
        <v>1</v>
      </c>
      <c r="BA96" s="146">
        <f>IF(AZ96=1,G96,0)</f>
        <v>0</v>
      </c>
      <c r="BB96" s="146">
        <f>IF(AZ96=2,G96,0)</f>
        <v>0</v>
      </c>
      <c r="BC96" s="146">
        <f>IF(AZ96=3,G96,0)</f>
        <v>0</v>
      </c>
      <c r="BD96" s="146">
        <f>IF(AZ96=4,G96,0)</f>
        <v>0</v>
      </c>
      <c r="BE96" s="146">
        <f>IF(AZ96=5,G96,0)</f>
        <v>0</v>
      </c>
      <c r="CA96" s="177">
        <v>3</v>
      </c>
      <c r="CB96" s="177">
        <v>1</v>
      </c>
      <c r="CZ96" s="146">
        <v>6.5000000000000002E-2</v>
      </c>
    </row>
    <row r="97" spans="1:104" x14ac:dyDescent="0.25">
      <c r="A97" s="178"/>
      <c r="B97" s="180"/>
      <c r="C97" s="225" t="s">
        <v>188</v>
      </c>
      <c r="D97" s="226"/>
      <c r="E97" s="181">
        <v>19.38</v>
      </c>
      <c r="F97" s="182"/>
      <c r="G97" s="183"/>
      <c r="M97" s="179" t="s">
        <v>188</v>
      </c>
      <c r="O97" s="170"/>
    </row>
    <row r="98" spans="1:104" x14ac:dyDescent="0.25">
      <c r="A98" s="184"/>
      <c r="B98" s="185" t="s">
        <v>72</v>
      </c>
      <c r="C98" s="186" t="str">
        <f>CONCATENATE(B81," ",C81)</f>
        <v>91 Doplňující práce na komunikaci</v>
      </c>
      <c r="D98" s="187"/>
      <c r="E98" s="188"/>
      <c r="F98" s="189"/>
      <c r="G98" s="190">
        <f>SUM(G81:G97)</f>
        <v>0</v>
      </c>
      <c r="O98" s="170">
        <v>4</v>
      </c>
      <c r="BA98" s="191">
        <f>SUM(BA81:BA97)</f>
        <v>0</v>
      </c>
      <c r="BB98" s="191">
        <f>SUM(BB81:BB97)</f>
        <v>0</v>
      </c>
      <c r="BC98" s="191">
        <f>SUM(BC81:BC97)</f>
        <v>0</v>
      </c>
      <c r="BD98" s="191">
        <f>SUM(BD81:BD97)</f>
        <v>0</v>
      </c>
      <c r="BE98" s="191">
        <f>SUM(BE81:BE97)</f>
        <v>0</v>
      </c>
    </row>
    <row r="99" spans="1:104" x14ac:dyDescent="0.25">
      <c r="A99" s="163" t="s">
        <v>69</v>
      </c>
      <c r="B99" s="164" t="s">
        <v>189</v>
      </c>
      <c r="C99" s="165" t="s">
        <v>190</v>
      </c>
      <c r="D99" s="166"/>
      <c r="E99" s="167"/>
      <c r="F99" s="167"/>
      <c r="G99" s="168"/>
      <c r="H99" s="169"/>
      <c r="I99" s="169"/>
      <c r="O99" s="170">
        <v>1</v>
      </c>
    </row>
    <row r="100" spans="1:104" x14ac:dyDescent="0.25">
      <c r="A100" s="171">
        <v>38</v>
      </c>
      <c r="B100" s="172" t="s">
        <v>191</v>
      </c>
      <c r="C100" s="173" t="s">
        <v>192</v>
      </c>
      <c r="D100" s="174" t="s">
        <v>87</v>
      </c>
      <c r="E100" s="175">
        <v>777</v>
      </c>
      <c r="F100" s="175">
        <v>0</v>
      </c>
      <c r="G100" s="176">
        <f>E100*F100</f>
        <v>0</v>
      </c>
      <c r="O100" s="170">
        <v>2</v>
      </c>
      <c r="AA100" s="146">
        <v>1</v>
      </c>
      <c r="AB100" s="146">
        <v>1</v>
      </c>
      <c r="AC100" s="146">
        <v>1</v>
      </c>
      <c r="AZ100" s="146">
        <v>1</v>
      </c>
      <c r="BA100" s="146">
        <f>IF(AZ100=1,G100,0)</f>
        <v>0</v>
      </c>
      <c r="BB100" s="146">
        <f>IF(AZ100=2,G100,0)</f>
        <v>0</v>
      </c>
      <c r="BC100" s="146">
        <f>IF(AZ100=3,G100,0)</f>
        <v>0</v>
      </c>
      <c r="BD100" s="146">
        <f>IF(AZ100=4,G100,0)</f>
        <v>0</v>
      </c>
      <c r="BE100" s="146">
        <f>IF(AZ100=5,G100,0)</f>
        <v>0</v>
      </c>
      <c r="CA100" s="177">
        <v>1</v>
      </c>
      <c r="CB100" s="177">
        <v>1</v>
      </c>
      <c r="CZ100" s="146">
        <v>0</v>
      </c>
    </row>
    <row r="101" spans="1:104" x14ac:dyDescent="0.25">
      <c r="A101" s="178"/>
      <c r="B101" s="180"/>
      <c r="C101" s="225" t="s">
        <v>193</v>
      </c>
      <c r="D101" s="226"/>
      <c r="E101" s="181">
        <v>777</v>
      </c>
      <c r="F101" s="182"/>
      <c r="G101" s="183"/>
      <c r="M101" s="179" t="s">
        <v>193</v>
      </c>
      <c r="O101" s="170"/>
    </row>
    <row r="102" spans="1:104" x14ac:dyDescent="0.25">
      <c r="A102" s="171">
        <v>39</v>
      </c>
      <c r="B102" s="172" t="s">
        <v>194</v>
      </c>
      <c r="C102" s="173" t="s">
        <v>195</v>
      </c>
      <c r="D102" s="174" t="s">
        <v>80</v>
      </c>
      <c r="E102" s="175">
        <v>598</v>
      </c>
      <c r="F102" s="175">
        <v>0</v>
      </c>
      <c r="G102" s="176">
        <f>E102*F102</f>
        <v>0</v>
      </c>
      <c r="O102" s="170">
        <v>2</v>
      </c>
      <c r="AA102" s="146">
        <v>1</v>
      </c>
      <c r="AB102" s="146">
        <v>1</v>
      </c>
      <c r="AC102" s="146">
        <v>1</v>
      </c>
      <c r="AZ102" s="146">
        <v>1</v>
      </c>
      <c r="BA102" s="146">
        <f>IF(AZ102=1,G102,0)</f>
        <v>0</v>
      </c>
      <c r="BB102" s="146">
        <f>IF(AZ102=2,G102,0)</f>
        <v>0</v>
      </c>
      <c r="BC102" s="146">
        <f>IF(AZ102=3,G102,0)</f>
        <v>0</v>
      </c>
      <c r="BD102" s="146">
        <f>IF(AZ102=4,G102,0)</f>
        <v>0</v>
      </c>
      <c r="BE102" s="146">
        <f>IF(AZ102=5,G102,0)</f>
        <v>0</v>
      </c>
      <c r="CA102" s="177">
        <v>1</v>
      </c>
      <c r="CB102" s="177">
        <v>1</v>
      </c>
      <c r="CZ102" s="146">
        <v>0</v>
      </c>
    </row>
    <row r="103" spans="1:104" x14ac:dyDescent="0.25">
      <c r="A103" s="178"/>
      <c r="B103" s="180"/>
      <c r="C103" s="225" t="s">
        <v>81</v>
      </c>
      <c r="D103" s="226"/>
      <c r="E103" s="181">
        <v>598</v>
      </c>
      <c r="F103" s="182"/>
      <c r="G103" s="183"/>
      <c r="M103" s="179">
        <v>598</v>
      </c>
      <c r="O103" s="170"/>
    </row>
    <row r="104" spans="1:104" x14ac:dyDescent="0.25">
      <c r="A104" s="171">
        <v>40</v>
      </c>
      <c r="B104" s="172" t="s">
        <v>196</v>
      </c>
      <c r="C104" s="173" t="s">
        <v>197</v>
      </c>
      <c r="D104" s="174" t="s">
        <v>80</v>
      </c>
      <c r="E104" s="175">
        <v>1.9</v>
      </c>
      <c r="F104" s="175">
        <v>0</v>
      </c>
      <c r="G104" s="176">
        <f>E104*F104</f>
        <v>0</v>
      </c>
      <c r="O104" s="170">
        <v>2</v>
      </c>
      <c r="AA104" s="146">
        <v>1</v>
      </c>
      <c r="AB104" s="146">
        <v>1</v>
      </c>
      <c r="AC104" s="146">
        <v>1</v>
      </c>
      <c r="AZ104" s="146">
        <v>1</v>
      </c>
      <c r="BA104" s="146">
        <f>IF(AZ104=1,G104,0)</f>
        <v>0</v>
      </c>
      <c r="BB104" s="146">
        <f>IF(AZ104=2,G104,0)</f>
        <v>0</v>
      </c>
      <c r="BC104" s="146">
        <f>IF(AZ104=3,G104,0)</f>
        <v>0</v>
      </c>
      <c r="BD104" s="146">
        <f>IF(AZ104=4,G104,0)</f>
        <v>0</v>
      </c>
      <c r="BE104" s="146">
        <f>IF(AZ104=5,G104,0)</f>
        <v>0</v>
      </c>
      <c r="CA104" s="177">
        <v>1</v>
      </c>
      <c r="CB104" s="177">
        <v>1</v>
      </c>
      <c r="CZ104" s="146">
        <v>0</v>
      </c>
    </row>
    <row r="105" spans="1:104" x14ac:dyDescent="0.25">
      <c r="A105" s="178"/>
      <c r="B105" s="180"/>
      <c r="C105" s="225" t="s">
        <v>198</v>
      </c>
      <c r="D105" s="226"/>
      <c r="E105" s="181">
        <v>1.9</v>
      </c>
      <c r="F105" s="182"/>
      <c r="G105" s="183"/>
      <c r="M105" s="179" t="s">
        <v>198</v>
      </c>
      <c r="O105" s="170"/>
    </row>
    <row r="106" spans="1:104" x14ac:dyDescent="0.25">
      <c r="A106" s="184"/>
      <c r="B106" s="185" t="s">
        <v>72</v>
      </c>
      <c r="C106" s="186" t="str">
        <f>CONCATENATE(B99," ",C99)</f>
        <v>97 Prorážení otvorů</v>
      </c>
      <c r="D106" s="187"/>
      <c r="E106" s="188"/>
      <c r="F106" s="189"/>
      <c r="G106" s="190">
        <f>SUM(G99:G105)</f>
        <v>0</v>
      </c>
      <c r="O106" s="170">
        <v>4</v>
      </c>
      <c r="BA106" s="191">
        <f>SUM(BA99:BA105)</f>
        <v>0</v>
      </c>
      <c r="BB106" s="191">
        <f>SUM(BB99:BB105)</f>
        <v>0</v>
      </c>
      <c r="BC106" s="191">
        <f>SUM(BC99:BC105)</f>
        <v>0</v>
      </c>
      <c r="BD106" s="191">
        <f>SUM(BD99:BD105)</f>
        <v>0</v>
      </c>
      <c r="BE106" s="191">
        <f>SUM(BE99:BE105)</f>
        <v>0</v>
      </c>
    </row>
    <row r="107" spans="1:104" x14ac:dyDescent="0.25">
      <c r="A107" s="163" t="s">
        <v>69</v>
      </c>
      <c r="B107" s="164" t="s">
        <v>199</v>
      </c>
      <c r="C107" s="165" t="s">
        <v>200</v>
      </c>
      <c r="D107" s="166"/>
      <c r="E107" s="167"/>
      <c r="F107" s="167"/>
      <c r="G107" s="168"/>
      <c r="H107" s="169"/>
      <c r="I107" s="169"/>
      <c r="O107" s="170">
        <v>1</v>
      </c>
    </row>
    <row r="108" spans="1:104" x14ac:dyDescent="0.25">
      <c r="A108" s="171">
        <v>41</v>
      </c>
      <c r="B108" s="172" t="s">
        <v>201</v>
      </c>
      <c r="C108" s="173" t="s">
        <v>202</v>
      </c>
      <c r="D108" s="174" t="s">
        <v>203</v>
      </c>
      <c r="E108" s="175">
        <v>713.57217000000003</v>
      </c>
      <c r="F108" s="175">
        <v>0</v>
      </c>
      <c r="G108" s="176">
        <f>E108*F108</f>
        <v>0</v>
      </c>
      <c r="O108" s="170">
        <v>2</v>
      </c>
      <c r="AA108" s="146">
        <v>7</v>
      </c>
      <c r="AB108" s="146">
        <v>1</v>
      </c>
      <c r="AC108" s="146">
        <v>2</v>
      </c>
      <c r="AZ108" s="146">
        <v>1</v>
      </c>
      <c r="BA108" s="146">
        <f>IF(AZ108=1,G108,0)</f>
        <v>0</v>
      </c>
      <c r="BB108" s="146">
        <f>IF(AZ108=2,G108,0)</f>
        <v>0</v>
      </c>
      <c r="BC108" s="146">
        <f>IF(AZ108=3,G108,0)</f>
        <v>0</v>
      </c>
      <c r="BD108" s="146">
        <f>IF(AZ108=4,G108,0)</f>
        <v>0</v>
      </c>
      <c r="BE108" s="146">
        <f>IF(AZ108=5,G108,0)</f>
        <v>0</v>
      </c>
      <c r="CA108" s="177">
        <v>7</v>
      </c>
      <c r="CB108" s="177">
        <v>1</v>
      </c>
      <c r="CZ108" s="146">
        <v>0</v>
      </c>
    </row>
    <row r="109" spans="1:104" x14ac:dyDescent="0.25">
      <c r="A109" s="184"/>
      <c r="B109" s="185" t="s">
        <v>72</v>
      </c>
      <c r="C109" s="186" t="str">
        <f>CONCATENATE(B107," ",C107)</f>
        <v>99 Staveništní přesun hmot</v>
      </c>
      <c r="D109" s="187"/>
      <c r="E109" s="188"/>
      <c r="F109" s="189"/>
      <c r="G109" s="190">
        <f>SUM(G107:G108)</f>
        <v>0</v>
      </c>
      <c r="O109" s="170">
        <v>4</v>
      </c>
      <c r="BA109" s="191">
        <f>SUM(BA107:BA108)</f>
        <v>0</v>
      </c>
      <c r="BB109" s="191">
        <f>SUM(BB107:BB108)</f>
        <v>0</v>
      </c>
      <c r="BC109" s="191">
        <f>SUM(BC107:BC108)</f>
        <v>0</v>
      </c>
      <c r="BD109" s="191">
        <f>SUM(BD107:BD108)</f>
        <v>0</v>
      </c>
      <c r="BE109" s="191">
        <f>SUM(BE107:BE108)</f>
        <v>0</v>
      </c>
    </row>
    <row r="110" spans="1:104" x14ac:dyDescent="0.25">
      <c r="A110" s="163" t="s">
        <v>69</v>
      </c>
      <c r="B110" s="164" t="s">
        <v>204</v>
      </c>
      <c r="C110" s="165" t="s">
        <v>205</v>
      </c>
      <c r="D110" s="166"/>
      <c r="E110" s="167"/>
      <c r="F110" s="167"/>
      <c r="G110" s="168"/>
      <c r="H110" s="169"/>
      <c r="I110" s="169"/>
      <c r="O110" s="170">
        <v>1</v>
      </c>
    </row>
    <row r="111" spans="1:104" x14ac:dyDescent="0.25">
      <c r="A111" s="171">
        <v>42</v>
      </c>
      <c r="B111" s="172" t="s">
        <v>206</v>
      </c>
      <c r="C111" s="173" t="s">
        <v>207</v>
      </c>
      <c r="D111" s="174" t="s">
        <v>203</v>
      </c>
      <c r="E111" s="175">
        <v>485.899</v>
      </c>
      <c r="F111" s="175">
        <v>0</v>
      </c>
      <c r="G111" s="176">
        <f>E111*F111</f>
        <v>0</v>
      </c>
      <c r="O111" s="170">
        <v>2</v>
      </c>
      <c r="AA111" s="146">
        <v>8</v>
      </c>
      <c r="AB111" s="146">
        <v>1</v>
      </c>
      <c r="AC111" s="146">
        <v>3</v>
      </c>
      <c r="AZ111" s="146">
        <v>1</v>
      </c>
      <c r="BA111" s="146">
        <f>IF(AZ111=1,G111,0)</f>
        <v>0</v>
      </c>
      <c r="BB111" s="146">
        <f>IF(AZ111=2,G111,0)</f>
        <v>0</v>
      </c>
      <c r="BC111" s="146">
        <f>IF(AZ111=3,G111,0)</f>
        <v>0</v>
      </c>
      <c r="BD111" s="146">
        <f>IF(AZ111=4,G111,0)</f>
        <v>0</v>
      </c>
      <c r="BE111" s="146">
        <f>IF(AZ111=5,G111,0)</f>
        <v>0</v>
      </c>
      <c r="CA111" s="177">
        <v>8</v>
      </c>
      <c r="CB111" s="177">
        <v>1</v>
      </c>
      <c r="CZ111" s="146">
        <v>0</v>
      </c>
    </row>
    <row r="112" spans="1:104" x14ac:dyDescent="0.25">
      <c r="A112" s="171">
        <v>43</v>
      </c>
      <c r="B112" s="172" t="s">
        <v>208</v>
      </c>
      <c r="C112" s="173" t="s">
        <v>209</v>
      </c>
      <c r="D112" s="174" t="s">
        <v>203</v>
      </c>
      <c r="E112" s="175">
        <v>6802.5860000000002</v>
      </c>
      <c r="F112" s="175">
        <v>0</v>
      </c>
      <c r="G112" s="176">
        <f>E112*F112</f>
        <v>0</v>
      </c>
      <c r="O112" s="170">
        <v>2</v>
      </c>
      <c r="AA112" s="146">
        <v>8</v>
      </c>
      <c r="AB112" s="146">
        <v>1</v>
      </c>
      <c r="AC112" s="146">
        <v>3</v>
      </c>
      <c r="AZ112" s="146">
        <v>1</v>
      </c>
      <c r="BA112" s="146">
        <f>IF(AZ112=1,G112,0)</f>
        <v>0</v>
      </c>
      <c r="BB112" s="146">
        <f>IF(AZ112=2,G112,0)</f>
        <v>0</v>
      </c>
      <c r="BC112" s="146">
        <f>IF(AZ112=3,G112,0)</f>
        <v>0</v>
      </c>
      <c r="BD112" s="146">
        <f>IF(AZ112=4,G112,0)</f>
        <v>0</v>
      </c>
      <c r="BE112" s="146">
        <f>IF(AZ112=5,G112,0)</f>
        <v>0</v>
      </c>
      <c r="CA112" s="177">
        <v>8</v>
      </c>
      <c r="CB112" s="177">
        <v>1</v>
      </c>
      <c r="CZ112" s="146">
        <v>0</v>
      </c>
    </row>
    <row r="113" spans="1:104" x14ac:dyDescent="0.25">
      <c r="A113" s="171">
        <v>44</v>
      </c>
      <c r="B113" s="172" t="s">
        <v>210</v>
      </c>
      <c r="C113" s="173" t="s">
        <v>211</v>
      </c>
      <c r="D113" s="174" t="s">
        <v>203</v>
      </c>
      <c r="E113" s="175">
        <v>485.899</v>
      </c>
      <c r="F113" s="175">
        <v>0</v>
      </c>
      <c r="G113" s="176">
        <f>E113*F113</f>
        <v>0</v>
      </c>
      <c r="O113" s="170">
        <v>2</v>
      </c>
      <c r="AA113" s="146">
        <v>8</v>
      </c>
      <c r="AB113" s="146">
        <v>1</v>
      </c>
      <c r="AC113" s="146">
        <v>3</v>
      </c>
      <c r="AZ113" s="146">
        <v>1</v>
      </c>
      <c r="BA113" s="146">
        <f>IF(AZ113=1,G113,0)</f>
        <v>0</v>
      </c>
      <c r="BB113" s="146">
        <f>IF(AZ113=2,G113,0)</f>
        <v>0</v>
      </c>
      <c r="BC113" s="146">
        <f>IF(AZ113=3,G113,0)</f>
        <v>0</v>
      </c>
      <c r="BD113" s="146">
        <f>IF(AZ113=4,G113,0)</f>
        <v>0</v>
      </c>
      <c r="BE113" s="146">
        <f>IF(AZ113=5,G113,0)</f>
        <v>0</v>
      </c>
      <c r="CA113" s="177">
        <v>8</v>
      </c>
      <c r="CB113" s="177">
        <v>1</v>
      </c>
      <c r="CZ113" s="146">
        <v>0</v>
      </c>
    </row>
    <row r="114" spans="1:104" x14ac:dyDescent="0.25">
      <c r="A114" s="171">
        <v>45</v>
      </c>
      <c r="B114" s="172" t="s">
        <v>212</v>
      </c>
      <c r="C114" s="173" t="s">
        <v>213</v>
      </c>
      <c r="D114" s="174" t="s">
        <v>203</v>
      </c>
      <c r="E114" s="175">
        <v>485.899</v>
      </c>
      <c r="F114" s="175">
        <v>0</v>
      </c>
      <c r="G114" s="176">
        <f>E114*F114</f>
        <v>0</v>
      </c>
      <c r="O114" s="170">
        <v>2</v>
      </c>
      <c r="AA114" s="146">
        <v>8</v>
      </c>
      <c r="AB114" s="146">
        <v>1</v>
      </c>
      <c r="AC114" s="146">
        <v>3</v>
      </c>
      <c r="AZ114" s="146">
        <v>1</v>
      </c>
      <c r="BA114" s="146">
        <f>IF(AZ114=1,G114,0)</f>
        <v>0</v>
      </c>
      <c r="BB114" s="146">
        <f>IF(AZ114=2,G114,0)</f>
        <v>0</v>
      </c>
      <c r="BC114" s="146">
        <f>IF(AZ114=3,G114,0)</f>
        <v>0</v>
      </c>
      <c r="BD114" s="146">
        <f>IF(AZ114=4,G114,0)</f>
        <v>0</v>
      </c>
      <c r="BE114" s="146">
        <f>IF(AZ114=5,G114,0)</f>
        <v>0</v>
      </c>
      <c r="CA114" s="177">
        <v>8</v>
      </c>
      <c r="CB114" s="177">
        <v>1</v>
      </c>
      <c r="CZ114" s="146">
        <v>0</v>
      </c>
    </row>
    <row r="115" spans="1:104" x14ac:dyDescent="0.25">
      <c r="A115" s="171">
        <v>46</v>
      </c>
      <c r="B115" s="172" t="s">
        <v>214</v>
      </c>
      <c r="C115" s="173" t="s">
        <v>215</v>
      </c>
      <c r="D115" s="174" t="s">
        <v>203</v>
      </c>
      <c r="E115" s="175">
        <v>485.899</v>
      </c>
      <c r="F115" s="175">
        <v>0</v>
      </c>
      <c r="G115" s="176">
        <f>E115*F115</f>
        <v>0</v>
      </c>
      <c r="O115" s="170">
        <v>2</v>
      </c>
      <c r="AA115" s="146">
        <v>8</v>
      </c>
      <c r="AB115" s="146">
        <v>1</v>
      </c>
      <c r="AC115" s="146">
        <v>3</v>
      </c>
      <c r="AZ115" s="146">
        <v>1</v>
      </c>
      <c r="BA115" s="146">
        <f>IF(AZ115=1,G115,0)</f>
        <v>0</v>
      </c>
      <c r="BB115" s="146">
        <f>IF(AZ115=2,G115,0)</f>
        <v>0</v>
      </c>
      <c r="BC115" s="146">
        <f>IF(AZ115=3,G115,0)</f>
        <v>0</v>
      </c>
      <c r="BD115" s="146">
        <f>IF(AZ115=4,G115,0)</f>
        <v>0</v>
      </c>
      <c r="BE115" s="146">
        <f>IF(AZ115=5,G115,0)</f>
        <v>0</v>
      </c>
      <c r="CA115" s="177">
        <v>8</v>
      </c>
      <c r="CB115" s="177">
        <v>1</v>
      </c>
      <c r="CZ115" s="146">
        <v>0</v>
      </c>
    </row>
    <row r="116" spans="1:104" x14ac:dyDescent="0.25">
      <c r="A116" s="184"/>
      <c r="B116" s="185" t="s">
        <v>72</v>
      </c>
      <c r="C116" s="186" t="str">
        <f>CONCATENATE(B110," ",C110)</f>
        <v>D96 Přesuny suti a vybouraných hmot</v>
      </c>
      <c r="D116" s="187"/>
      <c r="E116" s="188"/>
      <c r="F116" s="189"/>
      <c r="G116" s="190">
        <f>SUM(G110:G115)</f>
        <v>0</v>
      </c>
      <c r="O116" s="170">
        <v>4</v>
      </c>
      <c r="BA116" s="191">
        <f>SUM(BA110:BA115)</f>
        <v>0</v>
      </c>
      <c r="BB116" s="191">
        <f>SUM(BB110:BB115)</f>
        <v>0</v>
      </c>
      <c r="BC116" s="191">
        <f>SUM(BC110:BC115)</f>
        <v>0</v>
      </c>
      <c r="BD116" s="191">
        <f>SUM(BD110:BD115)</f>
        <v>0</v>
      </c>
      <c r="BE116" s="191">
        <f>SUM(BE110:BE115)</f>
        <v>0</v>
      </c>
    </row>
    <row r="117" spans="1:104" x14ac:dyDescent="0.25">
      <c r="E117" s="146"/>
    </row>
    <row r="118" spans="1:104" x14ac:dyDescent="0.25">
      <c r="E118" s="146"/>
    </row>
    <row r="119" spans="1:104" x14ac:dyDescent="0.25">
      <c r="E119" s="146"/>
    </row>
    <row r="120" spans="1:104" x14ac:dyDescent="0.25">
      <c r="E120" s="146"/>
    </row>
    <row r="121" spans="1:104" x14ac:dyDescent="0.25">
      <c r="E121" s="146"/>
    </row>
    <row r="122" spans="1:104" x14ac:dyDescent="0.25">
      <c r="E122" s="146"/>
    </row>
    <row r="123" spans="1:104" x14ac:dyDescent="0.25">
      <c r="E123" s="146"/>
    </row>
    <row r="124" spans="1:104" x14ac:dyDescent="0.25">
      <c r="E124" s="146"/>
    </row>
    <row r="125" spans="1:104" x14ac:dyDescent="0.25">
      <c r="E125" s="146"/>
    </row>
    <row r="126" spans="1:104" x14ac:dyDescent="0.25">
      <c r="E126" s="146"/>
    </row>
    <row r="127" spans="1:104" x14ac:dyDescent="0.25">
      <c r="E127" s="146"/>
    </row>
    <row r="128" spans="1:104" x14ac:dyDescent="0.25">
      <c r="E128" s="146"/>
    </row>
    <row r="129" spans="1:7" x14ac:dyDescent="0.25">
      <c r="E129" s="146"/>
    </row>
    <row r="130" spans="1:7" x14ac:dyDescent="0.25">
      <c r="E130" s="146"/>
    </row>
    <row r="131" spans="1:7" x14ac:dyDescent="0.25">
      <c r="E131" s="146"/>
    </row>
    <row r="132" spans="1:7" x14ac:dyDescent="0.25">
      <c r="E132" s="146"/>
    </row>
    <row r="133" spans="1:7" x14ac:dyDescent="0.25">
      <c r="E133" s="146"/>
    </row>
    <row r="134" spans="1:7" x14ac:dyDescent="0.25">
      <c r="E134" s="146"/>
    </row>
    <row r="135" spans="1:7" x14ac:dyDescent="0.25">
      <c r="E135" s="146"/>
    </row>
    <row r="136" spans="1:7" x14ac:dyDescent="0.25">
      <c r="E136" s="146"/>
    </row>
    <row r="137" spans="1:7" x14ac:dyDescent="0.25">
      <c r="E137" s="146"/>
    </row>
    <row r="138" spans="1:7" x14ac:dyDescent="0.25">
      <c r="E138" s="146"/>
    </row>
    <row r="139" spans="1:7" x14ac:dyDescent="0.25">
      <c r="E139" s="146"/>
    </row>
    <row r="140" spans="1:7" x14ac:dyDescent="0.25">
      <c r="A140" s="192"/>
      <c r="B140" s="192"/>
      <c r="C140" s="192"/>
      <c r="D140" s="192"/>
      <c r="E140" s="192"/>
      <c r="F140" s="192"/>
      <c r="G140" s="192"/>
    </row>
    <row r="141" spans="1:7" x14ac:dyDescent="0.25">
      <c r="A141" s="192"/>
      <c r="B141" s="192"/>
      <c r="C141" s="192"/>
      <c r="D141" s="192"/>
      <c r="E141" s="192"/>
      <c r="F141" s="192"/>
      <c r="G141" s="192"/>
    </row>
    <row r="142" spans="1:7" x14ac:dyDescent="0.25">
      <c r="A142" s="192"/>
      <c r="B142" s="192"/>
      <c r="C142" s="192"/>
      <c r="D142" s="192"/>
      <c r="E142" s="192"/>
      <c r="F142" s="192"/>
      <c r="G142" s="192"/>
    </row>
    <row r="143" spans="1:7" x14ac:dyDescent="0.25">
      <c r="A143" s="192"/>
      <c r="B143" s="192"/>
      <c r="C143" s="192"/>
      <c r="D143" s="192"/>
      <c r="E143" s="192"/>
      <c r="F143" s="192"/>
      <c r="G143" s="192"/>
    </row>
    <row r="144" spans="1:7" x14ac:dyDescent="0.25">
      <c r="E144" s="146"/>
    </row>
    <row r="145" spans="5:5" x14ac:dyDescent="0.25">
      <c r="E145" s="146"/>
    </row>
    <row r="146" spans="5:5" x14ac:dyDescent="0.25">
      <c r="E146" s="146"/>
    </row>
    <row r="147" spans="5:5" x14ac:dyDescent="0.25">
      <c r="E147" s="146"/>
    </row>
    <row r="148" spans="5:5" x14ac:dyDescent="0.25">
      <c r="E148" s="146"/>
    </row>
    <row r="149" spans="5:5" x14ac:dyDescent="0.25">
      <c r="E149" s="146"/>
    </row>
    <row r="150" spans="5:5" x14ac:dyDescent="0.25">
      <c r="E150" s="146"/>
    </row>
    <row r="151" spans="5:5" x14ac:dyDescent="0.25">
      <c r="E151" s="146"/>
    </row>
    <row r="152" spans="5:5" x14ac:dyDescent="0.25">
      <c r="E152" s="146"/>
    </row>
    <row r="153" spans="5:5" x14ac:dyDescent="0.25">
      <c r="E153" s="146"/>
    </row>
    <row r="154" spans="5:5" x14ac:dyDescent="0.25">
      <c r="E154" s="146"/>
    </row>
    <row r="155" spans="5:5" x14ac:dyDescent="0.25">
      <c r="E155" s="146"/>
    </row>
    <row r="156" spans="5:5" x14ac:dyDescent="0.25">
      <c r="E156" s="146"/>
    </row>
    <row r="157" spans="5:5" x14ac:dyDescent="0.25">
      <c r="E157" s="146"/>
    </row>
    <row r="158" spans="5:5" x14ac:dyDescent="0.25">
      <c r="E158" s="146"/>
    </row>
    <row r="159" spans="5:5" x14ac:dyDescent="0.25">
      <c r="E159" s="146"/>
    </row>
    <row r="160" spans="5:5" x14ac:dyDescent="0.25">
      <c r="E160" s="146"/>
    </row>
    <row r="161" spans="1:7" x14ac:dyDescent="0.25">
      <c r="E161" s="146"/>
    </row>
    <row r="162" spans="1:7" x14ac:dyDescent="0.25">
      <c r="E162" s="146"/>
    </row>
    <row r="163" spans="1:7" x14ac:dyDescent="0.25">
      <c r="E163" s="146"/>
    </row>
    <row r="164" spans="1:7" x14ac:dyDescent="0.25">
      <c r="E164" s="146"/>
    </row>
    <row r="165" spans="1:7" x14ac:dyDescent="0.25">
      <c r="E165" s="146"/>
    </row>
    <row r="166" spans="1:7" x14ac:dyDescent="0.25">
      <c r="E166" s="146"/>
    </row>
    <row r="167" spans="1:7" x14ac:dyDescent="0.25">
      <c r="E167" s="146"/>
    </row>
    <row r="168" spans="1:7" x14ac:dyDescent="0.25">
      <c r="E168" s="146"/>
    </row>
    <row r="169" spans="1:7" x14ac:dyDescent="0.25">
      <c r="E169" s="146"/>
    </row>
    <row r="170" spans="1:7" x14ac:dyDescent="0.25">
      <c r="E170" s="146"/>
    </row>
    <row r="171" spans="1:7" x14ac:dyDescent="0.25">
      <c r="E171" s="146"/>
    </row>
    <row r="172" spans="1:7" x14ac:dyDescent="0.25">
      <c r="E172" s="146"/>
    </row>
    <row r="173" spans="1:7" x14ac:dyDescent="0.25">
      <c r="E173" s="146"/>
    </row>
    <row r="174" spans="1:7" x14ac:dyDescent="0.25">
      <c r="E174" s="146"/>
    </row>
    <row r="175" spans="1:7" x14ac:dyDescent="0.25">
      <c r="A175" s="193"/>
      <c r="B175" s="193"/>
    </row>
    <row r="176" spans="1:7" x14ac:dyDescent="0.25">
      <c r="A176" s="192"/>
      <c r="B176" s="192"/>
      <c r="C176" s="195"/>
      <c r="D176" s="195"/>
      <c r="E176" s="196"/>
      <c r="F176" s="195"/>
      <c r="G176" s="197"/>
    </row>
    <row r="177" spans="1:7" x14ac:dyDescent="0.25">
      <c r="A177" s="198"/>
      <c r="B177" s="198"/>
      <c r="C177" s="192"/>
      <c r="D177" s="192"/>
      <c r="E177" s="199"/>
      <c r="F177" s="192"/>
      <c r="G177" s="192"/>
    </row>
    <row r="178" spans="1:7" x14ac:dyDescent="0.25">
      <c r="A178" s="192"/>
      <c r="B178" s="192"/>
      <c r="C178" s="192"/>
      <c r="D178" s="192"/>
      <c r="E178" s="199"/>
      <c r="F178" s="192"/>
      <c r="G178" s="192"/>
    </row>
    <row r="179" spans="1:7" x14ac:dyDescent="0.25">
      <c r="A179" s="192"/>
      <c r="B179" s="192"/>
      <c r="C179" s="192"/>
      <c r="D179" s="192"/>
      <c r="E179" s="199"/>
      <c r="F179" s="192"/>
      <c r="G179" s="192"/>
    </row>
    <row r="180" spans="1:7" x14ac:dyDescent="0.25">
      <c r="A180" s="192"/>
      <c r="B180" s="192"/>
      <c r="C180" s="192"/>
      <c r="D180" s="192"/>
      <c r="E180" s="199"/>
      <c r="F180" s="192"/>
      <c r="G180" s="192"/>
    </row>
    <row r="181" spans="1:7" x14ac:dyDescent="0.25">
      <c r="A181" s="192"/>
      <c r="B181" s="192"/>
      <c r="C181" s="192"/>
      <c r="D181" s="192"/>
      <c r="E181" s="199"/>
      <c r="F181" s="192"/>
      <c r="G181" s="192"/>
    </row>
    <row r="182" spans="1:7" x14ac:dyDescent="0.25">
      <c r="A182" s="192"/>
      <c r="B182" s="192"/>
      <c r="C182" s="192"/>
      <c r="D182" s="192"/>
      <c r="E182" s="199"/>
      <c r="F182" s="192"/>
      <c r="G182" s="192"/>
    </row>
    <row r="183" spans="1:7" x14ac:dyDescent="0.25">
      <c r="A183" s="192"/>
      <c r="B183" s="192"/>
      <c r="C183" s="192"/>
      <c r="D183" s="192"/>
      <c r="E183" s="199"/>
      <c r="F183" s="192"/>
      <c r="G183" s="192"/>
    </row>
    <row r="184" spans="1:7" x14ac:dyDescent="0.25">
      <c r="A184" s="192"/>
      <c r="B184" s="192"/>
      <c r="C184" s="192"/>
      <c r="D184" s="192"/>
      <c r="E184" s="199"/>
      <c r="F184" s="192"/>
      <c r="G184" s="192"/>
    </row>
    <row r="185" spans="1:7" x14ac:dyDescent="0.25">
      <c r="A185" s="192"/>
      <c r="B185" s="192"/>
      <c r="C185" s="192"/>
      <c r="D185" s="192"/>
      <c r="E185" s="199"/>
      <c r="F185" s="192"/>
      <c r="G185" s="192"/>
    </row>
    <row r="186" spans="1:7" x14ac:dyDescent="0.25">
      <c r="A186" s="192"/>
      <c r="B186" s="192"/>
      <c r="C186" s="192"/>
      <c r="D186" s="192"/>
      <c r="E186" s="199"/>
      <c r="F186" s="192"/>
      <c r="G186" s="192"/>
    </row>
    <row r="187" spans="1:7" x14ac:dyDescent="0.25">
      <c r="A187" s="192"/>
      <c r="B187" s="192"/>
      <c r="C187" s="192"/>
      <c r="D187" s="192"/>
      <c r="E187" s="199"/>
      <c r="F187" s="192"/>
      <c r="G187" s="192"/>
    </row>
    <row r="188" spans="1:7" x14ac:dyDescent="0.25">
      <c r="A188" s="192"/>
      <c r="B188" s="192"/>
      <c r="C188" s="192"/>
      <c r="D188" s="192"/>
      <c r="E188" s="199"/>
      <c r="F188" s="192"/>
      <c r="G188" s="192"/>
    </row>
    <row r="189" spans="1:7" x14ac:dyDescent="0.25">
      <c r="A189" s="192"/>
      <c r="B189" s="192"/>
      <c r="C189" s="192"/>
      <c r="D189" s="192"/>
      <c r="E189" s="199"/>
      <c r="F189" s="192"/>
      <c r="G189" s="192"/>
    </row>
  </sheetData>
  <mergeCells count="50">
    <mergeCell ref="C103:D103"/>
    <mergeCell ref="C105:D105"/>
    <mergeCell ref="C79:D79"/>
    <mergeCell ref="C83:D83"/>
    <mergeCell ref="C85:D85"/>
    <mergeCell ref="C87:D87"/>
    <mergeCell ref="C89:D89"/>
    <mergeCell ref="C90:D90"/>
    <mergeCell ref="C91:D91"/>
    <mergeCell ref="C93:D93"/>
    <mergeCell ref="C95:D95"/>
    <mergeCell ref="C97:D97"/>
    <mergeCell ref="C101:D101"/>
    <mergeCell ref="C69:D69"/>
    <mergeCell ref="C71:D71"/>
    <mergeCell ref="C73:D73"/>
    <mergeCell ref="C75:D75"/>
    <mergeCell ref="C55:D55"/>
    <mergeCell ref="C57:D57"/>
    <mergeCell ref="C59:D59"/>
    <mergeCell ref="C63:D63"/>
    <mergeCell ref="C65:D65"/>
    <mergeCell ref="C49:D49"/>
    <mergeCell ref="C51:D51"/>
    <mergeCell ref="C53:D53"/>
    <mergeCell ref="C27:D27"/>
    <mergeCell ref="C29:D29"/>
    <mergeCell ref="C30:D30"/>
    <mergeCell ref="C32:D32"/>
    <mergeCell ref="C34:D34"/>
    <mergeCell ref="C36:D36"/>
    <mergeCell ref="C38:D38"/>
    <mergeCell ref="C39:D39"/>
    <mergeCell ref="C41:D41"/>
    <mergeCell ref="C45:D45"/>
    <mergeCell ref="C47:D47"/>
    <mergeCell ref="C25:D25"/>
    <mergeCell ref="A1:G1"/>
    <mergeCell ref="A3:B3"/>
    <mergeCell ref="A4:B4"/>
    <mergeCell ref="E4:G4"/>
    <mergeCell ref="C9:D9"/>
    <mergeCell ref="C11:D11"/>
    <mergeCell ref="C13:D13"/>
    <mergeCell ref="C15:D15"/>
    <mergeCell ref="C17:D17"/>
    <mergeCell ref="C19:D19"/>
    <mergeCell ref="C21:D21"/>
    <mergeCell ref="C22:D22"/>
    <mergeCell ref="C23:D23"/>
  </mergeCells>
  <printOptions gridLinesSet="0"/>
  <pageMargins left="0.59055118110236227" right="0.39370078740157483" top="0.59055118110236227" bottom="0.98425196850393704" header="0.19685039370078741" footer="0.51181102362204722"/>
  <pageSetup paperSize="9" scale="76" orientation="portrait" horizontalDpi="300" r:id="rId1"/>
  <headerFooter alignWithMargins="0">
    <oddFooter>&amp;L&amp;9Zpracováno programem &amp;"Arial CE,Tučné"BUILDpower,  © RTS, a.s.&amp;R&amp;"Arial,Obyčejné"Strana &amp;P</oddFooter>
  </headerFooter>
  <rowBreaks count="1" manualBreakCount="1">
    <brk id="6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Ivo Kurka</cp:lastModifiedBy>
  <cp:lastPrinted>2017-08-15T17:47:32Z</cp:lastPrinted>
  <dcterms:created xsi:type="dcterms:W3CDTF">2017-06-18T07:17:04Z</dcterms:created>
  <dcterms:modified xsi:type="dcterms:W3CDTF">2017-08-15T17:47:48Z</dcterms:modified>
</cp:coreProperties>
</file>